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firstSheet="5" activeTab="12"/>
  </bookViews>
  <sheets>
    <sheet name="мини-центр" sheetId="4" r:id="rId1"/>
    <sheet name="Нейрогимнастика" sheetId="8" r:id="rId2"/>
    <sheet name="массаж" sheetId="10" r:id="rId3"/>
    <sheet name="Фитбол-гимнастика" sheetId="11" r:id="rId4"/>
    <sheet name="Неутомимые-кони" sheetId="12" r:id="rId5"/>
    <sheet name="Веселые нотки" sheetId="13" r:id="rId6"/>
    <sheet name="Изо-студия &quot;Улиточка&quot;" sheetId="14" r:id="rId7"/>
    <sheet name="читалочка" sheetId="15" r:id="rId8"/>
    <sheet name="Умелые пальчики" sheetId="16" r:id="rId9"/>
    <sheet name="Ладушки" sheetId="17" r:id="rId10"/>
    <sheet name="анг.яз" sheetId="18" r:id="rId11"/>
    <sheet name="Логомассаж" sheetId="19" r:id="rId12"/>
    <sheet name="адаптац.группа" sheetId="20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0"/>
  <c r="C50"/>
  <c r="G24"/>
  <c r="E24"/>
  <c r="G23"/>
  <c r="G25" s="1"/>
  <c r="D61" s="1"/>
  <c r="E23"/>
  <c r="E12"/>
  <c r="C51" s="1"/>
  <c r="C52" s="1"/>
  <c r="D64" s="1"/>
  <c r="C55" i="4"/>
  <c r="C54"/>
  <c r="C52" i="17"/>
  <c r="C51"/>
  <c r="C50"/>
  <c r="C51" i="18"/>
  <c r="C52" s="1"/>
  <c r="C50"/>
  <c r="C52" i="19"/>
  <c r="C51"/>
  <c r="C50"/>
  <c r="C51" i="8"/>
  <c r="C52" s="1"/>
  <c r="C50"/>
  <c r="C55" i="10"/>
  <c r="C56" s="1"/>
  <c r="C54"/>
  <c r="C53" i="11"/>
  <c r="C54" s="1"/>
  <c r="C52"/>
  <c r="C53" i="12"/>
  <c r="C51"/>
  <c r="C51" i="16"/>
  <c r="C52" s="1"/>
  <c r="C50"/>
  <c r="C52" i="15"/>
  <c r="C51"/>
  <c r="C50"/>
  <c r="C52" i="14"/>
  <c r="C51"/>
  <c r="C50"/>
  <c r="D65" i="20" l="1"/>
  <c r="D67" s="1"/>
  <c r="D69" s="1"/>
  <c r="C56" i="4"/>
  <c r="E24" i="19"/>
  <c r="G24" s="1"/>
  <c r="E23"/>
  <c r="G23" s="1"/>
  <c r="E12"/>
  <c r="E24" i="18"/>
  <c r="G24" s="1"/>
  <c r="E23"/>
  <c r="G23" s="1"/>
  <c r="E12"/>
  <c r="G24" i="17"/>
  <c r="E24"/>
  <c r="G23"/>
  <c r="G25" s="1"/>
  <c r="D61" s="1"/>
  <c r="E23"/>
  <c r="E12"/>
  <c r="D60" s="1"/>
  <c r="E24" i="16"/>
  <c r="G24" s="1"/>
  <c r="E23"/>
  <c r="G23" s="1"/>
  <c r="G25" s="1"/>
  <c r="D61" s="1"/>
  <c r="E12"/>
  <c r="E24" i="15"/>
  <c r="G24" s="1"/>
  <c r="E23"/>
  <c r="G23" s="1"/>
  <c r="E12"/>
  <c r="D60" s="1"/>
  <c r="G24" i="14"/>
  <c r="E24"/>
  <c r="G23"/>
  <c r="G25" s="1"/>
  <c r="D61" s="1"/>
  <c r="E23"/>
  <c r="E12"/>
  <c r="D60" s="1"/>
  <c r="C50" i="13"/>
  <c r="G24"/>
  <c r="E24"/>
  <c r="G23"/>
  <c r="G25" s="1"/>
  <c r="D61" s="1"/>
  <c r="E23"/>
  <c r="E12"/>
  <c r="C51" s="1"/>
  <c r="E25" i="12"/>
  <c r="G25" s="1"/>
  <c r="E24"/>
  <c r="G24" s="1"/>
  <c r="A24"/>
  <c r="A25" s="1"/>
  <c r="E23"/>
  <c r="G23" s="1"/>
  <c r="E12"/>
  <c r="G25" i="18" l="1"/>
  <c r="D61" s="1"/>
  <c r="D64" i="19"/>
  <c r="D64" i="18"/>
  <c r="D64" i="16"/>
  <c r="D65" i="12"/>
  <c r="D60" i="19"/>
  <c r="D60" i="18"/>
  <c r="D60" i="16"/>
  <c r="G25" i="19"/>
  <c r="D61" s="1"/>
  <c r="D64" i="17"/>
  <c r="D65" s="1"/>
  <c r="D67" s="1"/>
  <c r="D69" s="1"/>
  <c r="G25" i="15"/>
  <c r="D61" s="1"/>
  <c r="D64"/>
  <c r="D64" i="14"/>
  <c r="D65" s="1"/>
  <c r="D67" s="1"/>
  <c r="D69" s="1"/>
  <c r="C52" i="13"/>
  <c r="D64" s="1"/>
  <c r="D60"/>
  <c r="G26" i="12"/>
  <c r="D62" s="1"/>
  <c r="D61"/>
  <c r="D65" i="18" l="1"/>
  <c r="D67" s="1"/>
  <c r="D69" s="1"/>
  <c r="D65" i="16"/>
  <c r="D67" s="1"/>
  <c r="D69" s="1"/>
  <c r="D65" i="15"/>
  <c r="D67" s="1"/>
  <c r="D69" s="1"/>
  <c r="D65" i="19"/>
  <c r="D67" s="1"/>
  <c r="D69" s="1"/>
  <c r="D66" i="12"/>
  <c r="D68" s="1"/>
  <c r="D70" s="1"/>
  <c r="D65" i="13"/>
  <c r="D67" s="1"/>
  <c r="D69" s="1"/>
  <c r="G26" i="11"/>
  <c r="E26"/>
  <c r="G25"/>
  <c r="E25"/>
  <c r="E24"/>
  <c r="G24" s="1"/>
  <c r="A24"/>
  <c r="A25" s="1"/>
  <c r="A26" s="1"/>
  <c r="G23"/>
  <c r="E23"/>
  <c r="E12"/>
  <c r="D66" l="1"/>
  <c r="D67" s="1"/>
  <c r="D69" s="1"/>
  <c r="G27"/>
  <c r="D63" s="1"/>
  <c r="D62"/>
  <c r="G24" i="10" l="1"/>
  <c r="G29" s="1"/>
  <c r="D65" s="1"/>
  <c r="E12"/>
  <c r="D64" s="1"/>
  <c r="D68" l="1"/>
  <c r="D69" s="1"/>
  <c r="D71" s="1"/>
  <c r="D70" l="1"/>
  <c r="D73"/>
  <c r="E24" i="8" l="1"/>
  <c r="G24" s="1"/>
  <c r="G23"/>
  <c r="E23"/>
  <c r="E12"/>
  <c r="E28" i="4"/>
  <c r="G28" s="1"/>
  <c r="E27"/>
  <c r="G27" s="1"/>
  <c r="G26"/>
  <c r="E26"/>
  <c r="E25"/>
  <c r="G25" s="1"/>
  <c r="A25"/>
  <c r="A26" s="1"/>
  <c r="A27" s="1"/>
  <c r="A28" s="1"/>
  <c r="E24"/>
  <c r="G24" s="1"/>
  <c r="E12"/>
  <c r="D64" s="1"/>
  <c r="G25" i="8" l="1"/>
  <c r="D61" s="1"/>
  <c r="D60"/>
  <c r="D64"/>
  <c r="G29" i="4"/>
  <c r="D65" s="1"/>
  <c r="D68"/>
  <c r="D69" s="1"/>
  <c r="D71" s="1"/>
  <c r="D73" s="1"/>
  <c r="D65" i="8" l="1"/>
  <c r="D67" s="1"/>
  <c r="D69" s="1"/>
</calcChain>
</file>

<file path=xl/sharedStrings.xml><?xml version="1.0" encoding="utf-8"?>
<sst xmlns="http://schemas.openxmlformats.org/spreadsheetml/2006/main" count="1411" uniqueCount="111">
  <si>
    <t>Калькуляционный метод формирования цены на платные услуги</t>
  </si>
  <si>
    <t>РАСЧЕТ</t>
  </si>
  <si>
    <t>ЗАТРАТ НА ОПЛАТУ ТРУДА ОСНОВНОГО ПЕРСОНАЛА, НЕПОСРЕДСТВЕННО</t>
  </si>
  <si>
    <t>УЧАСТВУЮЩЕГО В ПРОЦЕССЕ ОКАЗАНИЯ ПЛАТНОЙ УСЛУГИ</t>
  </si>
  <si>
    <t>Наименование</t>
  </si>
  <si>
    <t>Средняя  заработная плата, включая начисления на выплаты по оплате труда, рублей в месяц</t>
  </si>
  <si>
    <t>Месячный фонд рабочего времени, минут</t>
  </si>
  <si>
    <t>Норма времени на оказание платной услуги, минут</t>
  </si>
  <si>
    <t>Затраты на оплату труда персонала, рублей</t>
  </si>
  <si>
    <t xml:space="preserve">  должности</t>
  </si>
  <si>
    <t>Итого</t>
  </si>
  <si>
    <t>X</t>
  </si>
  <si>
    <t>ЗАТРАТ НА МАТЕРИАЛЬНЫЕ ЗАПАСЫ, ПОЛНОСТЬЮ ПОТРЕБЛЯЕМЫЕ</t>
  </si>
  <si>
    <t>В ПРОЦЕССЕ ОКАЗАНИЯ ПЛАТНОЙ УСЛУГИ (РАБОТЫ)</t>
  </si>
  <si>
    <t>Вид материальных запасов</t>
  </si>
  <si>
    <t>Наименование товара,  составляющего материальный запас</t>
  </si>
  <si>
    <t>Единиц измерения</t>
  </si>
  <si>
    <t>Норма потребления</t>
  </si>
  <si>
    <t>Объем оказания платных услуг за норму времени</t>
  </si>
  <si>
    <t>Цена за единицу</t>
  </si>
  <si>
    <t>Всего затрат материальных запасов</t>
  </si>
  <si>
    <t>тетради</t>
  </si>
  <si>
    <t>шт</t>
  </si>
  <si>
    <t>карандаши простые</t>
  </si>
  <si>
    <t>СУММЫ НАЧИСЛЕННОЙ АМОРТИЗАЦИИ ОБОРУДОВАНИЯ,</t>
  </si>
  <si>
    <t>ИСПОЛЬЗУЕМОГО ПРИ ОКАЗАНИИ ПЛАТНОЙ УСЛУГИ (РАБОТЫ)</t>
  </si>
  <si>
    <t>Наименование оборудования</t>
  </si>
  <si>
    <t>Балансовая стоимость</t>
  </si>
  <si>
    <t>Годовая норма износа, процентов</t>
  </si>
  <si>
    <t>Годовая норма времени работы оборудования, часов</t>
  </si>
  <si>
    <t>Время работы оборудования в процессе оказания платной услуги, часов</t>
  </si>
  <si>
    <t>Сумма начисленной амортизации</t>
  </si>
  <si>
    <t>….</t>
  </si>
  <si>
    <t>НАКЛАДНЫХ ЗАТРАТ, НЕОБХОДИМЫХ ДЛЯ ОБЕСПЕЧЕНИЯ</t>
  </si>
  <si>
    <t>ДЕЯТЕЛЬНОСТИ УЧРЕЖДЕНИЯ ПРИ ОКАЗАНИИ</t>
  </si>
  <si>
    <t>ПЛАТНОЙ УСЛУГИ (РАБОТЫ)</t>
  </si>
  <si>
    <t xml:space="preserve">N  </t>
  </si>
  <si>
    <t>Наименование статей затрат</t>
  </si>
  <si>
    <t>Сумма</t>
  </si>
  <si>
    <t>п/п</t>
  </si>
  <si>
    <t>Прогноз затрат на административно-управленческий персонал</t>
  </si>
  <si>
    <t>Прогноз затрат общехозяйственного назначения</t>
  </si>
  <si>
    <t>Прогноз суммы начисленной амортизации имущества общехозяйственного назначения</t>
  </si>
  <si>
    <t>Прогноз суммарного фонда оплаты труда основного персонала</t>
  </si>
  <si>
    <t>Коэффициент накладных затрат</t>
  </si>
  <si>
    <t>Затраты  на основной  персонал, участвующий в предоставлении платной услуги</t>
  </si>
  <si>
    <t>Итого накладных затрат</t>
  </si>
  <si>
    <t>ЦЕНЫ НА ОКАЗАНИЕ ПЛАТНОЙ УСЛУГИ (РАБОТЫ)</t>
  </si>
  <si>
    <t>N</t>
  </si>
  <si>
    <t>Единица</t>
  </si>
  <si>
    <t>Показатель</t>
  </si>
  <si>
    <t>измерения</t>
  </si>
  <si>
    <t>Затраты на оплату труда основного персонала</t>
  </si>
  <si>
    <t>рублей</t>
  </si>
  <si>
    <t>Затраты материальных запасов</t>
  </si>
  <si>
    <t>Сумма  начисленной  амортизации  оборудования,</t>
  </si>
  <si>
    <t>используемого при оказании платной услуги</t>
  </si>
  <si>
    <t>Накладные затраты, относимые на платную услугу</t>
  </si>
  <si>
    <t>Итого затрат</t>
  </si>
  <si>
    <t>Рентабельность</t>
  </si>
  <si>
    <t>процентов</t>
  </si>
  <si>
    <t>Затраты с учетом рентабельности</t>
  </si>
  <si>
    <t>Плановое количество оказываемых услуг</t>
  </si>
  <si>
    <t>штук</t>
  </si>
  <si>
    <t>Цена платной услуги</t>
  </si>
  <si>
    <t>рублей за</t>
  </si>
  <si>
    <t xml:space="preserve"> 1 услугу</t>
  </si>
  <si>
    <t xml:space="preserve">Цена одного воспитанника в месяц </t>
  </si>
  <si>
    <t>зеркало</t>
  </si>
  <si>
    <t>картинный материал</t>
  </si>
  <si>
    <t>пособия</t>
  </si>
  <si>
    <t>дидактические игры</t>
  </si>
  <si>
    <t>зеркало маленькое</t>
  </si>
  <si>
    <t>Кружок "коррекция речи"</t>
  </si>
  <si>
    <t>шт.</t>
  </si>
  <si>
    <t>медсестра</t>
  </si>
  <si>
    <t>Кружок "Массаж"</t>
  </si>
  <si>
    <t>крем</t>
  </si>
  <si>
    <t>платочки</t>
  </si>
  <si>
    <t>флажки</t>
  </si>
  <si>
    <t>обручи</t>
  </si>
  <si>
    <t>мяч фитбольный</t>
  </si>
  <si>
    <t>массажный шарик</t>
  </si>
  <si>
    <t>шашки</t>
  </si>
  <si>
    <t>Кружок "Нейрогимнастика "</t>
  </si>
  <si>
    <t>воспитатель (Пархутова С.А.)</t>
  </si>
  <si>
    <t>шахматы</t>
  </si>
  <si>
    <t>тетрадь</t>
  </si>
  <si>
    <t>карандаши  простые</t>
  </si>
  <si>
    <t>Кружок "Неутомимые кони"</t>
  </si>
  <si>
    <t>ноты</t>
  </si>
  <si>
    <t>музыкальный руководитель Макарова Л.С..)</t>
  </si>
  <si>
    <t>Кружок "Веселые нотки"</t>
  </si>
  <si>
    <t>Кружок "Фитбол-гимнастика"</t>
  </si>
  <si>
    <t>воспитатель (Смолонцева М.И)</t>
  </si>
  <si>
    <t>воспитатель (Гильмуллина Г.Ф.)</t>
  </si>
  <si>
    <t>Кружок "Изо-студия "Улиточка""</t>
  </si>
  <si>
    <t>Кружок "Грамотейка"</t>
  </si>
  <si>
    <t>Кружок "Подготовка к школе"</t>
  </si>
  <si>
    <t>Кружок "Веселые мячики "Су-джок""</t>
  </si>
  <si>
    <t>Кружок "Оригами"</t>
  </si>
  <si>
    <t>Оздоровительный курс  "Логомассаж"</t>
  </si>
  <si>
    <t xml:space="preserve"> на 2025-2026 учебный год</t>
  </si>
  <si>
    <t>флешка</t>
  </si>
  <si>
    <t>воспитатель (Закирова И.А..)</t>
  </si>
  <si>
    <t>воспитатель (Понькина О.В)</t>
  </si>
  <si>
    <t>воспитатель(Данилова)</t>
  </si>
  <si>
    <t>воспитатель (Валиуллина.)</t>
  </si>
  <si>
    <t xml:space="preserve">воспитатель </t>
  </si>
  <si>
    <t>воспитатель Данилова)</t>
  </si>
  <si>
    <t>воспитатель логопед</t>
  </si>
</sst>
</file>

<file path=xl/styles.xml><?xml version="1.0" encoding="utf-8"?>
<styleSheet xmlns="http://schemas.openxmlformats.org/spreadsheetml/2006/main">
  <numFmts count="1">
    <numFmt numFmtId="164" formatCode="0.00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u/>
      <sz val="10"/>
      <name val="Arial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1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7" xfId="2" applyFont="1" applyBorder="1"/>
    <xf numFmtId="2" fontId="6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3" fillId="0" borderId="8" xfId="3" applyFont="1" applyBorder="1"/>
    <xf numFmtId="2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2" fontId="3" fillId="0" borderId="1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0" fillId="0" borderId="0" xfId="0" applyBorder="1"/>
    <xf numFmtId="0" fontId="3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4" xfId="1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4" fillId="0" borderId="0" xfId="0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6" fillId="0" borderId="8" xfId="2" applyFont="1" applyBorder="1"/>
    <xf numFmtId="0" fontId="6" fillId="0" borderId="4" xfId="0" applyNumberFormat="1" applyFont="1" applyBorder="1" applyAlignment="1">
      <alignment horizontal="center" wrapText="1"/>
    </xf>
    <xf numFmtId="0" fontId="3" fillId="0" borderId="7" xfId="3" applyFont="1" applyBorder="1"/>
    <xf numFmtId="0" fontId="6" fillId="0" borderId="7" xfId="4" applyFont="1" applyBorder="1" applyAlignment="1">
      <alignment horizontal="center"/>
    </xf>
    <xf numFmtId="0" fontId="6" fillId="0" borderId="8" xfId="3" applyFont="1" applyBorder="1"/>
    <xf numFmtId="0" fontId="6" fillId="0" borderId="8" xfId="4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2" fontId="3" fillId="0" borderId="15" xfId="0" applyNumberFormat="1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4" fillId="0" borderId="0" xfId="0" applyFont="1"/>
    <xf numFmtId="0" fontId="17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2" fontId="18" fillId="0" borderId="4" xfId="0" applyNumberFormat="1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1" fontId="18" fillId="0" borderId="4" xfId="0" applyNumberFormat="1" applyFont="1" applyBorder="1" applyAlignment="1">
      <alignment horizontal="center" wrapText="1"/>
    </xf>
    <xf numFmtId="1" fontId="18" fillId="0" borderId="4" xfId="1" applyNumberFormat="1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6" fillId="2" borderId="7" xfId="2" applyFont="1" applyFill="1" applyBorder="1"/>
    <xf numFmtId="0" fontId="6" fillId="2" borderId="8" xfId="3" applyFont="1" applyFill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0" fillId="0" borderId="0" xfId="0" applyFont="1"/>
    <xf numFmtId="0" fontId="20" fillId="0" borderId="13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6" fillId="0" borderId="14" xfId="0" applyNumberFormat="1" applyFont="1" applyBorder="1" applyAlignment="1">
      <alignment horizontal="center" wrapText="1"/>
    </xf>
    <xf numFmtId="0" fontId="9" fillId="3" borderId="0" xfId="0" applyFont="1" applyFill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2" fontId="6" fillId="0" borderId="4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2" fontId="18" fillId="0" borderId="4" xfId="0" applyNumberFormat="1" applyFont="1" applyBorder="1" applyAlignment="1">
      <alignment horizontal="center" wrapText="1"/>
    </xf>
    <xf numFmtId="0" fontId="16" fillId="3" borderId="0" xfId="0" applyFont="1" applyFill="1" applyBorder="1" applyAlignment="1">
      <alignment horizontal="left"/>
    </xf>
    <xf numFmtId="0" fontId="18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4" xfId="3"/>
    <cellStyle name="Обычный 5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workbookViewId="0">
      <selection activeCell="D77" sqref="D77"/>
    </sheetView>
  </sheetViews>
  <sheetFormatPr defaultRowHeight="15"/>
  <cols>
    <col min="1" max="1" width="17.28515625" customWidth="1"/>
    <col min="2" max="2" width="22.140625" customWidth="1"/>
    <col min="3" max="3" width="16.140625" customWidth="1"/>
    <col min="4" max="4" width="16.85546875" customWidth="1"/>
    <col min="5" max="5" width="19.42578125" customWidth="1"/>
    <col min="7" max="7" width="12.7109375" bestFit="1" customWidth="1"/>
  </cols>
  <sheetData>
    <row r="1" spans="1:8" ht="21">
      <c r="B1" s="44" t="s">
        <v>102</v>
      </c>
      <c r="C1" s="45"/>
      <c r="D1" s="45"/>
    </row>
    <row r="2" spans="1:8" ht="23.25">
      <c r="A2" s="46" t="s">
        <v>0</v>
      </c>
      <c r="B2" s="47"/>
      <c r="C2" s="47"/>
      <c r="D2" s="47"/>
      <c r="E2" s="47"/>
      <c r="F2" s="47"/>
      <c r="G2" s="47"/>
      <c r="H2" s="47"/>
    </row>
    <row r="3" spans="1:8">
      <c r="A3" s="2"/>
    </row>
    <row r="4" spans="1:8">
      <c r="A4" s="2"/>
    </row>
    <row r="5" spans="1:8">
      <c r="A5" s="3" t="s">
        <v>1</v>
      </c>
    </row>
    <row r="6" spans="1:8">
      <c r="A6" s="43" t="s">
        <v>2</v>
      </c>
      <c r="B6" s="43"/>
      <c r="C6" s="43"/>
    </row>
    <row r="7" spans="1:8">
      <c r="A7" s="43" t="s">
        <v>3</v>
      </c>
      <c r="B7" s="43"/>
      <c r="C7" s="43"/>
    </row>
    <row r="8" spans="1:8" ht="15.75" thickBot="1">
      <c r="A8" s="3"/>
    </row>
    <row r="9" spans="1:8" ht="30.75" customHeight="1">
      <c r="A9" s="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8" ht="29.25" customHeight="1" thickBot="1">
      <c r="A10" s="6" t="s">
        <v>9</v>
      </c>
      <c r="B10" s="92"/>
      <c r="C10" s="94"/>
      <c r="D10" s="94"/>
      <c r="E10" s="94"/>
    </row>
    <row r="11" spans="1:8" ht="15.75" thickBot="1">
      <c r="A11" s="6">
        <v>1</v>
      </c>
      <c r="B11" s="6">
        <v>2</v>
      </c>
      <c r="C11" s="6">
        <v>3</v>
      </c>
      <c r="D11" s="6">
        <v>4</v>
      </c>
      <c r="E11" s="7">
        <v>5</v>
      </c>
    </row>
    <row r="12" spans="1:8" ht="27" thickBot="1">
      <c r="A12" s="85" t="s">
        <v>110</v>
      </c>
      <c r="B12" s="6">
        <v>67528.58</v>
      </c>
      <c r="C12" s="6">
        <v>5040</v>
      </c>
      <c r="D12" s="6">
        <v>30</v>
      </c>
      <c r="E12" s="8">
        <f>B12/C12*D12</f>
        <v>401.95583333333332</v>
      </c>
    </row>
    <row r="13" spans="1:8" ht="15.75" thickBot="1">
      <c r="A13" s="6" t="s">
        <v>32</v>
      </c>
      <c r="B13" s="6" t="s">
        <v>32</v>
      </c>
      <c r="C13" s="6" t="s">
        <v>32</v>
      </c>
      <c r="D13" s="6" t="s">
        <v>32</v>
      </c>
      <c r="E13" s="7" t="s">
        <v>32</v>
      </c>
    </row>
    <row r="14" spans="1:8" ht="15.75" thickBot="1">
      <c r="A14" s="6" t="s">
        <v>10</v>
      </c>
      <c r="B14" s="6" t="s">
        <v>11</v>
      </c>
      <c r="C14" s="6" t="s">
        <v>11</v>
      </c>
      <c r="D14" s="6" t="s">
        <v>11</v>
      </c>
      <c r="E14" s="7"/>
    </row>
    <row r="15" spans="1:8">
      <c r="A15" s="9"/>
    </row>
    <row r="18" spans="1:7">
      <c r="A18" s="10" t="s">
        <v>1</v>
      </c>
    </row>
    <row r="19" spans="1:7">
      <c r="A19" s="10" t="s">
        <v>12</v>
      </c>
    </row>
    <row r="20" spans="1:7">
      <c r="A20" s="10" t="s">
        <v>13</v>
      </c>
    </row>
    <row r="21" spans="1:7" ht="15.75" thickBot="1">
      <c r="A21" s="3"/>
    </row>
    <row r="22" spans="1:7" ht="39.75" thickBot="1">
      <c r="A22" s="11" t="s">
        <v>14</v>
      </c>
      <c r="B22" s="11" t="s">
        <v>15</v>
      </c>
      <c r="C22" s="11" t="s">
        <v>16</v>
      </c>
      <c r="D22" s="11" t="s">
        <v>17</v>
      </c>
      <c r="E22" s="11" t="s">
        <v>18</v>
      </c>
      <c r="F22" s="11" t="s">
        <v>19</v>
      </c>
      <c r="G22" s="12" t="s">
        <v>20</v>
      </c>
    </row>
    <row r="23" spans="1:7" ht="15.75" thickBot="1">
      <c r="A23" s="6">
        <v>1</v>
      </c>
      <c r="B23" s="6">
        <v>2</v>
      </c>
      <c r="C23" s="6">
        <v>3</v>
      </c>
      <c r="D23" s="6">
        <v>4</v>
      </c>
      <c r="E23" s="6">
        <v>5</v>
      </c>
      <c r="F23" s="6">
        <v>6</v>
      </c>
      <c r="G23" s="7">
        <v>7</v>
      </c>
    </row>
    <row r="24" spans="1:7" s="9" customFormat="1">
      <c r="A24" s="13">
        <v>1</v>
      </c>
      <c r="B24" s="14" t="s">
        <v>68</v>
      </c>
      <c r="C24" s="13" t="s">
        <v>22</v>
      </c>
      <c r="D24" s="13">
        <v>1</v>
      </c>
      <c r="E24" s="16">
        <f>D24/30</f>
        <v>3.3333333333333333E-2</v>
      </c>
      <c r="F24" s="13">
        <v>83</v>
      </c>
      <c r="G24" s="16">
        <f>D24*E24*F24</f>
        <v>2.7666666666666666</v>
      </c>
    </row>
    <row r="25" spans="1:7" s="9" customFormat="1">
      <c r="A25" s="13">
        <f>A24+1</f>
        <v>2</v>
      </c>
      <c r="B25" s="14" t="s">
        <v>69</v>
      </c>
      <c r="C25" s="13" t="s">
        <v>22</v>
      </c>
      <c r="D25" s="13">
        <v>1</v>
      </c>
      <c r="E25" s="16">
        <f t="shared" ref="E25:E28" si="0">D25/30</f>
        <v>3.3333333333333333E-2</v>
      </c>
      <c r="F25" s="13">
        <v>138</v>
      </c>
      <c r="G25" s="16">
        <f>D25*E25*F25</f>
        <v>4.5999999999999996</v>
      </c>
    </row>
    <row r="26" spans="1:7" s="9" customFormat="1">
      <c r="A26" s="13">
        <f t="shared" ref="A26:A28" si="1">A25+1</f>
        <v>3</v>
      </c>
      <c r="B26" s="14" t="s">
        <v>70</v>
      </c>
      <c r="C26" s="13" t="s">
        <v>22</v>
      </c>
      <c r="D26" s="13">
        <v>1</v>
      </c>
      <c r="E26" s="16">
        <f t="shared" si="0"/>
        <v>3.3333333333333333E-2</v>
      </c>
      <c r="F26" s="13">
        <v>180</v>
      </c>
      <c r="G26" s="16">
        <f t="shared" ref="G26:G28" si="2">D26*E26*F26</f>
        <v>6</v>
      </c>
    </row>
    <row r="27" spans="1:7" s="9" customFormat="1">
      <c r="A27" s="13">
        <f t="shared" si="1"/>
        <v>4</v>
      </c>
      <c r="B27" s="14" t="s">
        <v>71</v>
      </c>
      <c r="C27" s="13" t="s">
        <v>22</v>
      </c>
      <c r="D27" s="13">
        <v>1</v>
      </c>
      <c r="E27" s="16">
        <f t="shared" si="0"/>
        <v>3.3333333333333333E-2</v>
      </c>
      <c r="F27" s="13">
        <v>339</v>
      </c>
      <c r="G27" s="16">
        <f t="shared" si="2"/>
        <v>11.3</v>
      </c>
    </row>
    <row r="28" spans="1:7" s="9" customFormat="1" ht="15.75" thickBot="1">
      <c r="A28" s="17">
        <f t="shared" si="1"/>
        <v>5</v>
      </c>
      <c r="B28" s="48" t="s">
        <v>72</v>
      </c>
      <c r="C28" s="17" t="s">
        <v>22</v>
      </c>
      <c r="D28" s="17">
        <v>8</v>
      </c>
      <c r="E28" s="20">
        <f t="shared" si="0"/>
        <v>0.26666666666666666</v>
      </c>
      <c r="F28" s="17">
        <v>50</v>
      </c>
      <c r="G28" s="20">
        <f t="shared" si="2"/>
        <v>106.66666666666667</v>
      </c>
    </row>
    <row r="29" spans="1:7" ht="15.75" thickBot="1">
      <c r="A29" s="21" t="s">
        <v>10</v>
      </c>
      <c r="B29" s="22" t="s">
        <v>11</v>
      </c>
      <c r="C29" s="22" t="s">
        <v>11</v>
      </c>
      <c r="D29" s="22" t="s">
        <v>11</v>
      </c>
      <c r="E29" s="22"/>
      <c r="F29" s="22" t="s">
        <v>11</v>
      </c>
      <c r="G29" s="23">
        <f>SUM(G24:G28)</f>
        <v>131.33333333333334</v>
      </c>
    </row>
    <row r="30" spans="1:7">
      <c r="A30" s="9"/>
    </row>
    <row r="32" spans="1:7">
      <c r="A32" s="10" t="s">
        <v>1</v>
      </c>
    </row>
    <row r="33" spans="1:6">
      <c r="A33" s="10" t="s">
        <v>24</v>
      </c>
    </row>
    <row r="34" spans="1:6">
      <c r="A34" s="10" t="s">
        <v>25</v>
      </c>
    </row>
    <row r="35" spans="1:6" ht="15.75" thickBot="1">
      <c r="A35" s="3"/>
    </row>
    <row r="36" spans="1:6" ht="65.25" thickBot="1">
      <c r="A36" s="11" t="s">
        <v>26</v>
      </c>
      <c r="B36" s="11" t="s">
        <v>27</v>
      </c>
      <c r="C36" s="11" t="s">
        <v>28</v>
      </c>
      <c r="D36" s="11" t="s">
        <v>29</v>
      </c>
      <c r="E36" s="11" t="s">
        <v>30</v>
      </c>
      <c r="F36" s="12" t="s">
        <v>31</v>
      </c>
    </row>
    <row r="37" spans="1:6" ht="15.75" thickBot="1">
      <c r="A37" s="6">
        <v>1</v>
      </c>
      <c r="B37" s="6">
        <v>2</v>
      </c>
      <c r="C37" s="6">
        <v>3</v>
      </c>
      <c r="D37" s="6">
        <v>4</v>
      </c>
      <c r="E37" s="6">
        <v>5</v>
      </c>
      <c r="F37" s="7">
        <v>6</v>
      </c>
    </row>
    <row r="38" spans="1:6" ht="15.75" thickBot="1">
      <c r="A38" s="6" t="s">
        <v>32</v>
      </c>
      <c r="B38" s="6" t="s">
        <v>32</v>
      </c>
      <c r="C38" s="6" t="s">
        <v>32</v>
      </c>
      <c r="D38" s="6" t="s">
        <v>32</v>
      </c>
      <c r="E38" s="6" t="s">
        <v>32</v>
      </c>
      <c r="F38" s="7" t="s">
        <v>32</v>
      </c>
    </row>
    <row r="39" spans="1:6" ht="15.75" thickBot="1">
      <c r="A39" s="6" t="s">
        <v>32</v>
      </c>
      <c r="B39" s="6" t="s">
        <v>32</v>
      </c>
      <c r="C39" s="6" t="s">
        <v>32</v>
      </c>
      <c r="D39" s="6" t="s">
        <v>32</v>
      </c>
      <c r="E39" s="6" t="s">
        <v>32</v>
      </c>
      <c r="F39" s="7" t="s">
        <v>32</v>
      </c>
    </row>
    <row r="40" spans="1:6" ht="15.75" thickBot="1">
      <c r="A40" s="6" t="s">
        <v>10</v>
      </c>
      <c r="B40" s="6" t="s">
        <v>11</v>
      </c>
      <c r="C40" s="6" t="s">
        <v>11</v>
      </c>
      <c r="D40" s="6" t="s">
        <v>11</v>
      </c>
      <c r="E40" s="6" t="s">
        <v>11</v>
      </c>
      <c r="F40" s="7"/>
    </row>
    <row r="41" spans="1:6">
      <c r="A41" s="24"/>
    </row>
    <row r="42" spans="1:6">
      <c r="A42" s="24"/>
    </row>
    <row r="43" spans="1:6">
      <c r="A43" s="10" t="s">
        <v>1</v>
      </c>
    </row>
    <row r="44" spans="1:6">
      <c r="A44" s="10" t="s">
        <v>33</v>
      </c>
    </row>
    <row r="45" spans="1:6">
      <c r="A45" s="10" t="s">
        <v>34</v>
      </c>
    </row>
    <row r="46" spans="1:6">
      <c r="A46" s="10" t="s">
        <v>35</v>
      </c>
    </row>
    <row r="47" spans="1:6" ht="15.75" thickBot="1">
      <c r="A47" s="3"/>
    </row>
    <row r="48" spans="1:6">
      <c r="A48" s="5" t="s">
        <v>36</v>
      </c>
      <c r="B48" s="95" t="s">
        <v>37</v>
      </c>
      <c r="C48" s="97" t="s">
        <v>38</v>
      </c>
      <c r="D48" s="26"/>
    </row>
    <row r="49" spans="1:7" ht="15.75" thickBot="1">
      <c r="A49" s="6" t="s">
        <v>39</v>
      </c>
      <c r="B49" s="96"/>
      <c r="C49" s="97"/>
      <c r="D49" s="26"/>
    </row>
    <row r="50" spans="1:7" ht="52.5" thickBot="1">
      <c r="A50" s="85">
        <v>1</v>
      </c>
      <c r="B50" s="85" t="s">
        <v>40</v>
      </c>
      <c r="C50" s="13">
        <v>225897</v>
      </c>
      <c r="D50" s="28"/>
    </row>
    <row r="51" spans="1:7" ht="39" thickBot="1">
      <c r="A51" s="29">
        <v>2</v>
      </c>
      <c r="B51" s="30" t="s">
        <v>41</v>
      </c>
      <c r="C51" s="31">
        <v>1892277.14</v>
      </c>
      <c r="D51" s="28"/>
    </row>
    <row r="52" spans="1:7" ht="65.25" thickBot="1">
      <c r="A52" s="85">
        <v>3</v>
      </c>
      <c r="B52" s="85" t="s">
        <v>42</v>
      </c>
      <c r="C52" s="13">
        <v>314048.02</v>
      </c>
      <c r="D52" s="28"/>
    </row>
    <row r="53" spans="1:7" ht="39.75" thickBot="1">
      <c r="A53" s="85">
        <v>4</v>
      </c>
      <c r="B53" s="85" t="s">
        <v>43</v>
      </c>
      <c r="C53" s="13">
        <v>21802406.460000001</v>
      </c>
      <c r="D53" s="28"/>
    </row>
    <row r="54" spans="1:7" ht="27" thickBot="1">
      <c r="A54" s="85">
        <v>5</v>
      </c>
      <c r="B54" s="85" t="s">
        <v>44</v>
      </c>
      <c r="C54" s="32">
        <f>(C50+C51+C52)/C53</f>
        <v>0.11155750923469389</v>
      </c>
      <c r="D54" s="28"/>
    </row>
    <row r="55" spans="1:7" ht="52.5" thickBot="1">
      <c r="A55" s="85">
        <v>6</v>
      </c>
      <c r="B55" s="85" t="s">
        <v>45</v>
      </c>
      <c r="C55" s="16">
        <f>E12</f>
        <v>401.95583333333332</v>
      </c>
      <c r="D55" s="28"/>
    </row>
    <row r="56" spans="1:7" ht="15.75" thickBot="1">
      <c r="A56" s="85">
        <v>7</v>
      </c>
      <c r="B56" s="85" t="s">
        <v>46</v>
      </c>
      <c r="C56" s="16">
        <f>C55*C54</f>
        <v>44.841191589022408</v>
      </c>
      <c r="D56" s="28"/>
    </row>
    <row r="57" spans="1:7" ht="14.25" customHeight="1">
      <c r="A57" s="9"/>
    </row>
    <row r="58" spans="1:7" hidden="1">
      <c r="A58" s="9"/>
    </row>
    <row r="59" spans="1:7">
      <c r="A59" s="10" t="s">
        <v>1</v>
      </c>
    </row>
    <row r="60" spans="1:7">
      <c r="A60" s="10" t="s">
        <v>47</v>
      </c>
    </row>
    <row r="61" spans="1:7" ht="15.75" thickBot="1">
      <c r="A61" s="101" t="s">
        <v>73</v>
      </c>
      <c r="B61" s="101"/>
      <c r="C61" s="101"/>
      <c r="D61" s="101"/>
      <c r="E61" s="101"/>
      <c r="F61" s="101"/>
      <c r="G61" s="101"/>
    </row>
    <row r="62" spans="1:7">
      <c r="A62" s="5" t="s">
        <v>48</v>
      </c>
      <c r="B62" s="91" t="s">
        <v>37</v>
      </c>
      <c r="C62" s="5" t="s">
        <v>49</v>
      </c>
      <c r="D62" s="91" t="s">
        <v>50</v>
      </c>
    </row>
    <row r="63" spans="1:7" ht="15.75" thickBot="1">
      <c r="A63" s="6" t="s">
        <v>39</v>
      </c>
      <c r="B63" s="92"/>
      <c r="C63" s="6" t="s">
        <v>51</v>
      </c>
      <c r="D63" s="92"/>
    </row>
    <row r="64" spans="1:7" ht="27" thickBot="1">
      <c r="A64" s="6">
        <v>1</v>
      </c>
      <c r="B64" s="6" t="s">
        <v>52</v>
      </c>
      <c r="C64" s="6" t="s">
        <v>53</v>
      </c>
      <c r="D64" s="33">
        <f>E12</f>
        <v>401.95583333333332</v>
      </c>
    </row>
    <row r="65" spans="1:4" ht="27" thickBot="1">
      <c r="A65" s="6">
        <v>2</v>
      </c>
      <c r="B65" s="6" t="s">
        <v>54</v>
      </c>
      <c r="C65" s="6" t="s">
        <v>53</v>
      </c>
      <c r="D65" s="33">
        <f>G29</f>
        <v>131.33333333333334</v>
      </c>
    </row>
    <row r="66" spans="1:4" ht="39">
      <c r="A66" s="91">
        <v>3</v>
      </c>
      <c r="B66" s="35" t="s">
        <v>55</v>
      </c>
      <c r="C66" s="91" t="s">
        <v>53</v>
      </c>
      <c r="D66" s="102">
        <v>0</v>
      </c>
    </row>
    <row r="67" spans="1:4" ht="27" thickBot="1">
      <c r="A67" s="92"/>
      <c r="B67" s="6" t="s">
        <v>56</v>
      </c>
      <c r="C67" s="92"/>
      <c r="D67" s="103"/>
    </row>
    <row r="68" spans="1:4" ht="39.75" thickBot="1">
      <c r="A68" s="6">
        <v>4</v>
      </c>
      <c r="B68" s="6" t="s">
        <v>57</v>
      </c>
      <c r="C68" s="6" t="s">
        <v>53</v>
      </c>
      <c r="D68" s="33">
        <f>C56</f>
        <v>44.841191589022408</v>
      </c>
    </row>
    <row r="69" spans="1:4" ht="15.75" thickBot="1">
      <c r="A69" s="6">
        <v>5</v>
      </c>
      <c r="B69" s="6" t="s">
        <v>58</v>
      </c>
      <c r="C69" s="6" t="s">
        <v>53</v>
      </c>
      <c r="D69" s="33">
        <f>D68+D66+D65+D64</f>
        <v>578.13035825568909</v>
      </c>
    </row>
    <row r="70" spans="1:4" ht="15.75" thickBot="1">
      <c r="A70" s="6">
        <v>6</v>
      </c>
      <c r="B70" s="6" t="s">
        <v>59</v>
      </c>
      <c r="C70" s="6" t="s">
        <v>60</v>
      </c>
      <c r="D70" s="49">
        <v>20</v>
      </c>
    </row>
    <row r="71" spans="1:4" ht="27" thickBot="1">
      <c r="A71" s="6">
        <v>7</v>
      </c>
      <c r="B71" s="6" t="s">
        <v>61</v>
      </c>
      <c r="C71" s="6" t="s">
        <v>53</v>
      </c>
      <c r="D71" s="38">
        <f>D69*1.2</f>
        <v>693.75642990682684</v>
      </c>
    </row>
    <row r="72" spans="1:4" ht="27" thickBot="1">
      <c r="A72" s="6">
        <v>8</v>
      </c>
      <c r="B72" s="6" t="s">
        <v>62</v>
      </c>
      <c r="C72" s="6" t="s">
        <v>63</v>
      </c>
      <c r="D72" s="34">
        <v>8</v>
      </c>
    </row>
    <row r="73" spans="1:4">
      <c r="A73" s="91">
        <v>9</v>
      </c>
      <c r="B73" s="91" t="s">
        <v>64</v>
      </c>
      <c r="C73" s="35" t="s">
        <v>65</v>
      </c>
      <c r="D73" s="99">
        <f>D72*D71</f>
        <v>5550.0514392546147</v>
      </c>
    </row>
    <row r="74" spans="1:4">
      <c r="A74" s="98"/>
      <c r="B74" s="98"/>
      <c r="C74" s="35" t="s">
        <v>66</v>
      </c>
      <c r="D74" s="100"/>
    </row>
    <row r="75" spans="1:4" ht="30">
      <c r="A75" s="40">
        <v>10</v>
      </c>
      <c r="B75" s="41" t="s">
        <v>67</v>
      </c>
      <c r="C75" s="41" t="s">
        <v>53</v>
      </c>
      <c r="D75" s="42">
        <v>4800</v>
      </c>
    </row>
    <row r="76" spans="1:4">
      <c r="B76" s="9"/>
      <c r="C76" s="9"/>
      <c r="D76" s="9"/>
    </row>
  </sheetData>
  <mergeCells count="15">
    <mergeCell ref="A73:A74"/>
    <mergeCell ref="B73:B74"/>
    <mergeCell ref="D73:D74"/>
    <mergeCell ref="A61:G61"/>
    <mergeCell ref="B62:B63"/>
    <mergeCell ref="D62:D63"/>
    <mergeCell ref="A66:A67"/>
    <mergeCell ref="C66:C67"/>
    <mergeCell ref="D66:D67"/>
    <mergeCell ref="B9:B10"/>
    <mergeCell ref="C9:C10"/>
    <mergeCell ref="D9:D10"/>
    <mergeCell ref="E9:E10"/>
    <mergeCell ref="B48:B49"/>
    <mergeCell ref="C48:C4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selection sqref="A1:XFD1048576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27" thickBot="1">
      <c r="A12" s="85" t="s">
        <v>109</v>
      </c>
      <c r="B12" s="57">
        <v>90920.82</v>
      </c>
      <c r="C12" s="57">
        <v>9072</v>
      </c>
      <c r="D12" s="57">
        <v>30</v>
      </c>
      <c r="E12" s="8">
        <f>B12/C12*D12</f>
        <v>300.6640873015873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50</v>
      </c>
      <c r="G23" s="16">
        <f>D23*E23*F23</f>
        <v>2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2.4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300.6640873015873</v>
      </c>
      <c r="D51" s="28"/>
    </row>
    <row r="52" spans="1:7" ht="27" thickBot="1">
      <c r="A52" s="85">
        <v>7</v>
      </c>
      <c r="B52" s="85" t="s">
        <v>46</v>
      </c>
      <c r="C52" s="16">
        <f>C51*C50</f>
        <v>33.541336695687633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99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300.6640873015873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2.4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33.541336695687633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336.60542399727495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403.92650879672993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8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3231.4120703738395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1200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71"/>
  <sheetViews>
    <sheetView topLeftCell="A64" workbookViewId="0">
      <selection activeCell="E52" sqref="E52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15.75" thickBot="1">
      <c r="A12" s="85" t="s">
        <v>108</v>
      </c>
      <c r="B12" s="57">
        <v>30000</v>
      </c>
      <c r="C12" s="57">
        <v>6300</v>
      </c>
      <c r="D12" s="57">
        <v>30</v>
      </c>
      <c r="E12" s="8">
        <f>B12/C12*D12</f>
        <v>142.85714285714286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50</v>
      </c>
      <c r="G23" s="16">
        <f>D23*E23*F23</f>
        <v>2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2.4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1517667.39</v>
      </c>
      <c r="D46" s="28"/>
    </row>
    <row r="47" spans="1:6" ht="39" thickBot="1">
      <c r="A47" s="29">
        <v>2</v>
      </c>
      <c r="B47" s="30" t="s">
        <v>41</v>
      </c>
      <c r="C47" s="31">
        <v>2225836.6800000002</v>
      </c>
      <c r="D47" s="28"/>
    </row>
    <row r="48" spans="1:6" ht="78" thickBot="1">
      <c r="A48" s="85">
        <v>3</v>
      </c>
      <c r="B48" s="85" t="s">
        <v>42</v>
      </c>
      <c r="C48" s="13">
        <v>453440.52</v>
      </c>
      <c r="D48" s="28"/>
    </row>
    <row r="49" spans="1:7" ht="39.75" thickBot="1">
      <c r="A49" s="85">
        <v>4</v>
      </c>
      <c r="B49" s="85" t="s">
        <v>43</v>
      </c>
      <c r="C49" s="13">
        <v>14073196.25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0.29822255836160888</v>
      </c>
      <c r="D50" s="28"/>
    </row>
    <row r="51" spans="1:7" ht="65.25" thickBot="1">
      <c r="A51" s="85">
        <v>6</v>
      </c>
      <c r="B51" s="85" t="s">
        <v>45</v>
      </c>
      <c r="C51" s="16">
        <f>E12</f>
        <v>142.85714285714286</v>
      </c>
      <c r="D51" s="28"/>
    </row>
    <row r="52" spans="1:7" ht="27" thickBot="1">
      <c r="A52" s="85">
        <v>7</v>
      </c>
      <c r="B52" s="85" t="s">
        <v>46</v>
      </c>
      <c r="C52" s="16">
        <f>C51*C50</f>
        <v>42.603222623086985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100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142.85714285714286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2.4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42.603222623086985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187.86036548022986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225.43243857627584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8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1803.4595086102067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1360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71"/>
  <sheetViews>
    <sheetView topLeftCell="A55" workbookViewId="0">
      <selection activeCell="E71" sqref="E71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27" thickBot="1">
      <c r="A12" s="85" t="s">
        <v>107</v>
      </c>
      <c r="B12" s="57">
        <v>63967.44</v>
      </c>
      <c r="C12" s="57">
        <v>5040</v>
      </c>
      <c r="D12" s="57">
        <v>30</v>
      </c>
      <c r="E12" s="8">
        <f>B12/C12*D12</f>
        <v>380.75857142857143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10</v>
      </c>
      <c r="G23" s="16">
        <f>D23*E23*F23</f>
        <v>0.4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0.8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380.75857142857143</v>
      </c>
      <c r="D51" s="28"/>
    </row>
    <row r="52" spans="1:7" ht="27" thickBot="1">
      <c r="A52" s="85">
        <v>7</v>
      </c>
      <c r="B52" s="85" t="s">
        <v>46</v>
      </c>
      <c r="C52" s="16">
        <f>C51*C50</f>
        <v>42.476477848331712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101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380.75857142857143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0.8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42.476477848331712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424.03504927690312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508.84205913228374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10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5088.420591322837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5000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71"/>
  <sheetViews>
    <sheetView tabSelected="1" topLeftCell="A46" workbookViewId="0">
      <selection activeCell="E73" sqref="E73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87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87"/>
    </row>
    <row r="9" spans="1:5">
      <c r="A9" s="84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85" t="s">
        <v>9</v>
      </c>
      <c r="B10" s="92"/>
      <c r="C10" s="94"/>
      <c r="D10" s="94"/>
      <c r="E10" s="94"/>
    </row>
    <row r="11" spans="1:5" ht="15.75" thickBot="1">
      <c r="A11" s="85">
        <v>1</v>
      </c>
      <c r="B11" s="85">
        <v>2</v>
      </c>
      <c r="C11" s="85">
        <v>3</v>
      </c>
      <c r="D11" s="85">
        <v>4</v>
      </c>
      <c r="E11" s="82">
        <v>5</v>
      </c>
    </row>
    <row r="12" spans="1:5" ht="15.75" thickBot="1">
      <c r="A12" s="85" t="s">
        <v>108</v>
      </c>
      <c r="B12" s="85">
        <v>63896.62</v>
      </c>
      <c r="C12" s="85">
        <v>9072</v>
      </c>
      <c r="D12" s="85">
        <v>30</v>
      </c>
      <c r="E12" s="8">
        <f>B12/C12*D12</f>
        <v>211.29834656084657</v>
      </c>
    </row>
    <row r="13" spans="1:5" ht="15.75" thickBot="1">
      <c r="A13" s="85" t="s">
        <v>10</v>
      </c>
      <c r="B13" s="85" t="s">
        <v>11</v>
      </c>
      <c r="C13" s="85" t="s">
        <v>11</v>
      </c>
      <c r="D13" s="85" t="s">
        <v>11</v>
      </c>
      <c r="E13" s="82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87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85">
        <v>1</v>
      </c>
      <c r="B22" s="85">
        <v>2</v>
      </c>
      <c r="C22" s="85">
        <v>3</v>
      </c>
      <c r="D22" s="85">
        <v>4</v>
      </c>
      <c r="E22" s="85">
        <v>5</v>
      </c>
      <c r="F22" s="85">
        <v>6</v>
      </c>
      <c r="G22" s="82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0</v>
      </c>
      <c r="G23" s="16">
        <f>D23*E23*F23</f>
        <v>0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0</v>
      </c>
      <c r="G24" s="20">
        <f>D24*E24*F24</f>
        <v>0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0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87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85">
        <v>1</v>
      </c>
      <c r="B33" s="85">
        <v>2</v>
      </c>
      <c r="C33" s="85">
        <v>3</v>
      </c>
      <c r="D33" s="85">
        <v>4</v>
      </c>
      <c r="E33" s="85">
        <v>5</v>
      </c>
      <c r="F33" s="82">
        <v>6</v>
      </c>
    </row>
    <row r="34" spans="1:6" ht="15.75" thickBot="1">
      <c r="A34" s="85" t="s">
        <v>32</v>
      </c>
      <c r="B34" s="85" t="s">
        <v>32</v>
      </c>
      <c r="C34" s="85" t="s">
        <v>32</v>
      </c>
      <c r="D34" s="85" t="s">
        <v>32</v>
      </c>
      <c r="E34" s="85" t="s">
        <v>32</v>
      </c>
      <c r="F34" s="82" t="s">
        <v>32</v>
      </c>
    </row>
    <row r="35" spans="1:6" ht="15.75" thickBot="1">
      <c r="A35" s="85" t="s">
        <v>32</v>
      </c>
      <c r="B35" s="85" t="s">
        <v>32</v>
      </c>
      <c r="C35" s="85" t="s">
        <v>32</v>
      </c>
      <c r="D35" s="85" t="s">
        <v>32</v>
      </c>
      <c r="E35" s="85" t="s">
        <v>32</v>
      </c>
      <c r="F35" s="82" t="s">
        <v>32</v>
      </c>
    </row>
    <row r="36" spans="1:6" ht="15.75" thickBot="1">
      <c r="A36" s="85" t="s">
        <v>10</v>
      </c>
      <c r="B36" s="85" t="s">
        <v>11</v>
      </c>
      <c r="C36" s="85" t="s">
        <v>11</v>
      </c>
      <c r="D36" s="85" t="s">
        <v>11</v>
      </c>
      <c r="E36" s="85" t="s">
        <v>11</v>
      </c>
      <c r="F36" s="82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87"/>
    </row>
    <row r="44" spans="1:6">
      <c r="A44" s="84" t="s">
        <v>36</v>
      </c>
      <c r="B44" s="95" t="s">
        <v>37</v>
      </c>
      <c r="C44" s="97" t="s">
        <v>38</v>
      </c>
      <c r="D44" s="26"/>
    </row>
    <row r="45" spans="1:6" ht="15.75" thickBot="1">
      <c r="A45" s="85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211.29834656084657</v>
      </c>
      <c r="D51" s="28"/>
    </row>
    <row r="52" spans="1:7" ht="27" thickBot="1">
      <c r="A52" s="85">
        <v>7</v>
      </c>
      <c r="B52" s="85" t="s">
        <v>46</v>
      </c>
      <c r="C52" s="16">
        <f>C51*C50</f>
        <v>23.57191724773719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99</v>
      </c>
      <c r="B57" s="101"/>
      <c r="C57" s="101"/>
      <c r="D57" s="101"/>
      <c r="E57" s="101"/>
      <c r="F57" s="101"/>
      <c r="G57" s="101"/>
    </row>
    <row r="58" spans="1:7">
      <c r="A58" s="84" t="s">
        <v>48</v>
      </c>
      <c r="B58" s="91" t="s">
        <v>37</v>
      </c>
      <c r="C58" s="84" t="s">
        <v>49</v>
      </c>
      <c r="D58" s="91" t="s">
        <v>50</v>
      </c>
    </row>
    <row r="59" spans="1:7" ht="15.75" thickBot="1">
      <c r="A59" s="85" t="s">
        <v>39</v>
      </c>
      <c r="B59" s="92"/>
      <c r="C59" s="85" t="s">
        <v>51</v>
      </c>
      <c r="D59" s="92"/>
    </row>
    <row r="60" spans="1:7" ht="39.75" thickBot="1">
      <c r="A60" s="85">
        <v>1</v>
      </c>
      <c r="B60" s="85" t="s">
        <v>52</v>
      </c>
      <c r="C60" s="85" t="s">
        <v>53</v>
      </c>
      <c r="D60" s="86">
        <f>E12</f>
        <v>211.29834656084657</v>
      </c>
    </row>
    <row r="61" spans="1:7" ht="27" thickBot="1">
      <c r="A61" s="85">
        <v>2</v>
      </c>
      <c r="B61" s="85" t="s">
        <v>54</v>
      </c>
      <c r="C61" s="85" t="s">
        <v>53</v>
      </c>
      <c r="D61" s="83">
        <f>G25</f>
        <v>0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85" t="s">
        <v>56</v>
      </c>
      <c r="C63" s="92"/>
      <c r="D63" s="103"/>
    </row>
    <row r="64" spans="1:7" ht="39.75" thickBot="1">
      <c r="A64" s="85">
        <v>4</v>
      </c>
      <c r="B64" s="85" t="s">
        <v>57</v>
      </c>
      <c r="C64" s="85" t="s">
        <v>53</v>
      </c>
      <c r="D64" s="86">
        <f>C52</f>
        <v>23.57191724773719</v>
      </c>
    </row>
    <row r="65" spans="1:4" ht="15.75" thickBot="1">
      <c r="A65" s="85">
        <v>5</v>
      </c>
      <c r="B65" s="85" t="s">
        <v>58</v>
      </c>
      <c r="C65" s="85" t="s">
        <v>53</v>
      </c>
      <c r="D65" s="86">
        <f>D64+D62+D61+D60</f>
        <v>234.87026380858376</v>
      </c>
    </row>
    <row r="66" spans="1:4" ht="15.75" thickBot="1">
      <c r="A66" s="85">
        <v>6</v>
      </c>
      <c r="B66" s="85" t="s">
        <v>59</v>
      </c>
      <c r="C66" s="85" t="s">
        <v>60</v>
      </c>
      <c r="D66" s="37">
        <v>20</v>
      </c>
    </row>
    <row r="67" spans="1:4" ht="27" thickBot="1">
      <c r="A67" s="85">
        <v>7</v>
      </c>
      <c r="B67" s="85" t="s">
        <v>61</v>
      </c>
      <c r="C67" s="85" t="s">
        <v>53</v>
      </c>
      <c r="D67" s="38">
        <f>(D65*0.2)+D65</f>
        <v>281.84431657030052</v>
      </c>
    </row>
    <row r="68" spans="1:4" ht="27" thickBot="1">
      <c r="A68" s="85">
        <v>8</v>
      </c>
      <c r="B68" s="85" t="s">
        <v>62</v>
      </c>
      <c r="C68" s="85" t="s">
        <v>63</v>
      </c>
      <c r="D68" s="83">
        <v>4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1127.3772662812021</v>
      </c>
    </row>
    <row r="70" spans="1:4" ht="15.75" thickBot="1">
      <c r="A70" s="92"/>
      <c r="B70" s="92"/>
      <c r="C70" s="85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1500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1"/>
  <sheetViews>
    <sheetView topLeftCell="A37" workbookViewId="0">
      <selection activeCell="A46" sqref="A46:C52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3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3"/>
    </row>
    <row r="9" spans="1:5">
      <c r="A9" s="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50.25" customHeight="1" thickBot="1">
      <c r="A10" s="6" t="s">
        <v>9</v>
      </c>
      <c r="B10" s="92"/>
      <c r="C10" s="94"/>
      <c r="D10" s="94"/>
      <c r="E10" s="94"/>
    </row>
    <row r="11" spans="1:5" ht="15.75" thickBot="1">
      <c r="A11" s="6">
        <v>1</v>
      </c>
      <c r="B11" s="6">
        <v>2</v>
      </c>
      <c r="C11" s="6">
        <v>3</v>
      </c>
      <c r="D11" s="6">
        <v>4</v>
      </c>
      <c r="E11" s="7">
        <v>5</v>
      </c>
    </row>
    <row r="12" spans="1:5" ht="27" thickBot="1">
      <c r="A12" s="85" t="s">
        <v>106</v>
      </c>
      <c r="B12" s="6">
        <v>90920.82</v>
      </c>
      <c r="C12" s="6">
        <v>9072</v>
      </c>
      <c r="D12" s="6">
        <v>30</v>
      </c>
      <c r="E12" s="8">
        <f>B12/C12*D12</f>
        <v>300.6640873015873</v>
      </c>
    </row>
    <row r="13" spans="1:5" ht="15.75" thickBot="1">
      <c r="A13" s="6" t="s">
        <v>10</v>
      </c>
      <c r="B13" s="6" t="s">
        <v>11</v>
      </c>
      <c r="C13" s="6" t="s">
        <v>11</v>
      </c>
      <c r="D13" s="6" t="s">
        <v>11</v>
      </c>
      <c r="E13" s="7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3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7">
        <v>7</v>
      </c>
    </row>
    <row r="23" spans="1:7" s="9" customFormat="1">
      <c r="A23" s="13">
        <v>1</v>
      </c>
      <c r="B23" s="14" t="s">
        <v>82</v>
      </c>
      <c r="C23" s="13" t="s">
        <v>22</v>
      </c>
      <c r="D23" s="13">
        <v>1</v>
      </c>
      <c r="E23" s="15">
        <f>D23/25</f>
        <v>0.04</v>
      </c>
      <c r="F23" s="13">
        <v>55</v>
      </c>
      <c r="G23" s="16">
        <f>D23*E23*F23</f>
        <v>2.2000000000000002</v>
      </c>
    </row>
    <row r="24" spans="1:7" s="9" customFormat="1" ht="15.75" thickBot="1">
      <c r="A24" s="17">
        <v>2</v>
      </c>
      <c r="B24" s="18" t="s">
        <v>83</v>
      </c>
      <c r="C24" s="17" t="s">
        <v>22</v>
      </c>
      <c r="D24" s="17">
        <v>1</v>
      </c>
      <c r="E24" s="19">
        <f>D24/25</f>
        <v>0.04</v>
      </c>
      <c r="F24" s="17">
        <v>500</v>
      </c>
      <c r="G24" s="20">
        <f>D24*E24*F24</f>
        <v>20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22.2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3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6">
        <v>1</v>
      </c>
      <c r="B33" s="6">
        <v>2</v>
      </c>
      <c r="C33" s="6">
        <v>3</v>
      </c>
      <c r="D33" s="6">
        <v>4</v>
      </c>
      <c r="E33" s="6">
        <v>5</v>
      </c>
      <c r="F33" s="7">
        <v>6</v>
      </c>
    </row>
    <row r="34" spans="1:6" ht="15.75" thickBot="1">
      <c r="A34" s="6" t="s">
        <v>32</v>
      </c>
      <c r="B34" s="6" t="s">
        <v>32</v>
      </c>
      <c r="C34" s="6" t="s">
        <v>32</v>
      </c>
      <c r="D34" s="6" t="s">
        <v>32</v>
      </c>
      <c r="E34" s="6" t="s">
        <v>32</v>
      </c>
      <c r="F34" s="7" t="s">
        <v>32</v>
      </c>
    </row>
    <row r="35" spans="1:6" ht="15.75" thickBot="1">
      <c r="A35" s="6" t="s">
        <v>32</v>
      </c>
      <c r="B35" s="6" t="s">
        <v>32</v>
      </c>
      <c r="C35" s="6" t="s">
        <v>32</v>
      </c>
      <c r="D35" s="6" t="s">
        <v>32</v>
      </c>
      <c r="E35" s="6" t="s">
        <v>32</v>
      </c>
      <c r="F35" s="7" t="s">
        <v>32</v>
      </c>
    </row>
    <row r="36" spans="1:6" ht="15.75" thickBot="1">
      <c r="A36" s="6" t="s">
        <v>10</v>
      </c>
      <c r="B36" s="6" t="s">
        <v>11</v>
      </c>
      <c r="C36" s="6" t="s">
        <v>11</v>
      </c>
      <c r="D36" s="6" t="s">
        <v>11</v>
      </c>
      <c r="E36" s="6" t="s">
        <v>11</v>
      </c>
      <c r="F36" s="7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3"/>
    </row>
    <row r="44" spans="1:6">
      <c r="A44" s="5" t="s">
        <v>36</v>
      </c>
      <c r="B44" s="95" t="s">
        <v>37</v>
      </c>
      <c r="C44" s="97" t="s">
        <v>38</v>
      </c>
      <c r="D44" s="26"/>
    </row>
    <row r="45" spans="1:6" ht="15.75" thickBot="1">
      <c r="A45" s="6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300.6640873015873</v>
      </c>
      <c r="D51" s="28"/>
    </row>
    <row r="52" spans="1:7" ht="27" thickBot="1">
      <c r="A52" s="85">
        <v>7</v>
      </c>
      <c r="B52" s="85" t="s">
        <v>46</v>
      </c>
      <c r="C52" s="16">
        <f>C51*C50</f>
        <v>33.541336695687633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84</v>
      </c>
      <c r="B57" s="101"/>
      <c r="C57" s="101"/>
      <c r="D57" s="101"/>
      <c r="E57" s="101"/>
      <c r="F57" s="101"/>
      <c r="G57" s="101"/>
    </row>
    <row r="58" spans="1:7">
      <c r="A58" s="5" t="s">
        <v>48</v>
      </c>
      <c r="B58" s="91" t="s">
        <v>37</v>
      </c>
      <c r="C58" s="5" t="s">
        <v>49</v>
      </c>
      <c r="D58" s="91" t="s">
        <v>50</v>
      </c>
    </row>
    <row r="59" spans="1:7" ht="15.75" thickBot="1">
      <c r="A59" s="6" t="s">
        <v>39</v>
      </c>
      <c r="B59" s="92"/>
      <c r="C59" s="6" t="s">
        <v>51</v>
      </c>
      <c r="D59" s="92"/>
    </row>
    <row r="60" spans="1:7" ht="39.75" thickBot="1">
      <c r="A60" s="6">
        <v>1</v>
      </c>
      <c r="B60" s="6" t="s">
        <v>52</v>
      </c>
      <c r="C60" s="6" t="s">
        <v>53</v>
      </c>
      <c r="D60" s="33">
        <f>E12</f>
        <v>300.6640873015873</v>
      </c>
    </row>
    <row r="61" spans="1:7" ht="27" thickBot="1">
      <c r="A61" s="6">
        <v>2</v>
      </c>
      <c r="B61" s="6" t="s">
        <v>54</v>
      </c>
      <c r="C61" s="6" t="s">
        <v>53</v>
      </c>
      <c r="D61" s="34">
        <f>G25</f>
        <v>22.2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6" t="s">
        <v>56</v>
      </c>
      <c r="C63" s="92"/>
      <c r="D63" s="103"/>
    </row>
    <row r="64" spans="1:7" ht="39.75" thickBot="1">
      <c r="A64" s="6">
        <v>4</v>
      </c>
      <c r="B64" s="6" t="s">
        <v>57</v>
      </c>
      <c r="C64" s="6" t="s">
        <v>53</v>
      </c>
      <c r="D64" s="33">
        <f>C52</f>
        <v>33.541336695687633</v>
      </c>
    </row>
    <row r="65" spans="1:4" ht="15.75" thickBot="1">
      <c r="A65" s="6">
        <v>5</v>
      </c>
      <c r="B65" s="6" t="s">
        <v>58</v>
      </c>
      <c r="C65" s="6" t="s">
        <v>53</v>
      </c>
      <c r="D65" s="33">
        <f>D64+D62+D61+D60</f>
        <v>356.40542399727497</v>
      </c>
    </row>
    <row r="66" spans="1:4" ht="15.75" thickBot="1">
      <c r="A66" s="6">
        <v>6</v>
      </c>
      <c r="B66" s="6" t="s">
        <v>59</v>
      </c>
      <c r="C66" s="6" t="s">
        <v>60</v>
      </c>
      <c r="D66" s="37">
        <v>20</v>
      </c>
    </row>
    <row r="67" spans="1:4" ht="27" thickBot="1">
      <c r="A67" s="6">
        <v>7</v>
      </c>
      <c r="B67" s="6" t="s">
        <v>61</v>
      </c>
      <c r="C67" s="6" t="s">
        <v>53</v>
      </c>
      <c r="D67" s="38">
        <f>(D65*0.2)+D65</f>
        <v>427.68650879672998</v>
      </c>
    </row>
    <row r="68" spans="1:4" ht="27" thickBot="1">
      <c r="A68" s="6">
        <v>8</v>
      </c>
      <c r="B68" s="6" t="s">
        <v>62</v>
      </c>
      <c r="C68" s="6" t="s">
        <v>63</v>
      </c>
      <c r="D68" s="34">
        <v>8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3421.4920703738399</v>
      </c>
    </row>
    <row r="70" spans="1:4" ht="15.75" thickBot="1">
      <c r="A70" s="92"/>
      <c r="B70" s="92"/>
      <c r="C70" s="6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1360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6"/>
  <sheetViews>
    <sheetView topLeftCell="A59" workbookViewId="0">
      <selection activeCell="E75" sqref="E75"/>
    </sheetView>
  </sheetViews>
  <sheetFormatPr defaultRowHeight="15"/>
  <cols>
    <col min="1" max="1" width="17.28515625" customWidth="1"/>
    <col min="2" max="2" width="22.140625" customWidth="1"/>
    <col min="3" max="3" width="16.140625" customWidth="1"/>
    <col min="4" max="4" width="16.85546875" customWidth="1"/>
    <col min="5" max="5" width="19.42578125" customWidth="1"/>
    <col min="7" max="7" width="12.7109375" bestFit="1" customWidth="1"/>
  </cols>
  <sheetData>
    <row r="1" spans="1:8" ht="21">
      <c r="B1" s="44" t="s">
        <v>102</v>
      </c>
      <c r="C1" s="45"/>
      <c r="D1" s="45"/>
    </row>
    <row r="2" spans="1:8" ht="23.25">
      <c r="A2" s="46" t="s">
        <v>0</v>
      </c>
      <c r="B2" s="47"/>
      <c r="C2" s="47"/>
      <c r="D2" s="47"/>
      <c r="E2" s="47"/>
      <c r="F2" s="47"/>
      <c r="G2" s="47"/>
      <c r="H2" s="47"/>
    </row>
    <row r="3" spans="1:8">
      <c r="A3" s="2"/>
    </row>
    <row r="4" spans="1:8">
      <c r="A4" s="2"/>
    </row>
    <row r="5" spans="1:8">
      <c r="A5" s="4" t="s">
        <v>1</v>
      </c>
    </row>
    <row r="6" spans="1:8">
      <c r="A6" s="43" t="s">
        <v>2</v>
      </c>
      <c r="B6" s="43"/>
      <c r="C6" s="43"/>
    </row>
    <row r="7" spans="1:8">
      <c r="A7" s="43" t="s">
        <v>3</v>
      </c>
      <c r="B7" s="43"/>
      <c r="C7" s="43"/>
    </row>
    <row r="8" spans="1:8" ht="15.75" thickBot="1">
      <c r="A8" s="4"/>
    </row>
    <row r="9" spans="1:8">
      <c r="A9" s="2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8" ht="15.75" thickBot="1">
      <c r="A10" s="27" t="s">
        <v>9</v>
      </c>
      <c r="B10" s="92"/>
      <c r="C10" s="94"/>
      <c r="D10" s="94"/>
      <c r="E10" s="94"/>
    </row>
    <row r="11" spans="1:8" ht="15.75" thickBot="1">
      <c r="A11" s="27">
        <v>1</v>
      </c>
      <c r="B11" s="27">
        <v>2</v>
      </c>
      <c r="C11" s="27">
        <v>3</v>
      </c>
      <c r="D11" s="27">
        <v>4</v>
      </c>
      <c r="E11" s="7">
        <v>5</v>
      </c>
    </row>
    <row r="12" spans="1:8" ht="15.75" thickBot="1">
      <c r="A12" s="27" t="s">
        <v>75</v>
      </c>
      <c r="B12" s="27">
        <v>51492.05</v>
      </c>
      <c r="C12" s="27">
        <v>9702</v>
      </c>
      <c r="D12" s="27">
        <v>30</v>
      </c>
      <c r="E12" s="8">
        <f>B12/C12*D12</f>
        <v>159.22093382807671</v>
      </c>
    </row>
    <row r="13" spans="1:8" ht="15.75" thickBot="1">
      <c r="A13" s="27" t="s">
        <v>32</v>
      </c>
      <c r="B13" s="27" t="s">
        <v>32</v>
      </c>
      <c r="C13" s="27" t="s">
        <v>32</v>
      </c>
      <c r="D13" s="27" t="s">
        <v>32</v>
      </c>
      <c r="E13" s="7" t="s">
        <v>32</v>
      </c>
    </row>
    <row r="14" spans="1:8" ht="15.75" thickBot="1">
      <c r="A14" s="27" t="s">
        <v>10</v>
      </c>
      <c r="B14" s="27" t="s">
        <v>11</v>
      </c>
      <c r="C14" s="27" t="s">
        <v>11</v>
      </c>
      <c r="D14" s="27" t="s">
        <v>11</v>
      </c>
      <c r="E14" s="7"/>
    </row>
    <row r="15" spans="1:8">
      <c r="A15" s="9"/>
    </row>
    <row r="18" spans="1:7">
      <c r="A18" s="10" t="s">
        <v>1</v>
      </c>
    </row>
    <row r="19" spans="1:7">
      <c r="A19" s="10" t="s">
        <v>12</v>
      </c>
    </row>
    <row r="20" spans="1:7">
      <c r="A20" s="10" t="s">
        <v>13</v>
      </c>
    </row>
    <row r="21" spans="1:7" ht="15.75" thickBot="1">
      <c r="A21" s="4"/>
    </row>
    <row r="22" spans="1:7" ht="39.75" thickBot="1">
      <c r="A22" s="11" t="s">
        <v>14</v>
      </c>
      <c r="B22" s="11" t="s">
        <v>15</v>
      </c>
      <c r="C22" s="11" t="s">
        <v>16</v>
      </c>
      <c r="D22" s="11" t="s">
        <v>17</v>
      </c>
      <c r="E22" s="11" t="s">
        <v>18</v>
      </c>
      <c r="F22" s="11" t="s">
        <v>19</v>
      </c>
      <c r="G22" s="12" t="s">
        <v>20</v>
      </c>
    </row>
    <row r="23" spans="1:7" ht="15.75" thickBot="1">
      <c r="A23" s="27">
        <v>1</v>
      </c>
      <c r="B23" s="27">
        <v>2</v>
      </c>
      <c r="C23" s="27">
        <v>3</v>
      </c>
      <c r="D23" s="27">
        <v>4</v>
      </c>
      <c r="E23" s="27">
        <v>5</v>
      </c>
      <c r="F23" s="27">
        <v>6</v>
      </c>
      <c r="G23" s="7">
        <v>7</v>
      </c>
    </row>
    <row r="24" spans="1:7" s="9" customFormat="1">
      <c r="A24" s="13">
        <v>1</v>
      </c>
      <c r="B24" s="14" t="s">
        <v>77</v>
      </c>
      <c r="C24" s="13" t="s">
        <v>22</v>
      </c>
      <c r="D24" s="13">
        <v>0.05</v>
      </c>
      <c r="E24" s="16">
        <v>0.04</v>
      </c>
      <c r="F24" s="13">
        <v>140</v>
      </c>
      <c r="G24" s="16">
        <f>D24*E24*F24</f>
        <v>0.28000000000000003</v>
      </c>
    </row>
    <row r="25" spans="1:7" s="9" customFormat="1">
      <c r="A25" s="13"/>
      <c r="B25" s="14"/>
      <c r="C25" s="13"/>
      <c r="D25" s="13"/>
      <c r="E25" s="16"/>
      <c r="F25" s="13"/>
      <c r="G25" s="16"/>
    </row>
    <row r="26" spans="1:7" s="9" customFormat="1">
      <c r="A26" s="13"/>
      <c r="B26" s="14"/>
      <c r="C26" s="13"/>
      <c r="D26" s="13"/>
      <c r="E26" s="16"/>
      <c r="F26" s="13"/>
      <c r="G26" s="16"/>
    </row>
    <row r="27" spans="1:7" s="9" customFormat="1">
      <c r="A27" s="13"/>
      <c r="B27" s="14"/>
      <c r="C27" s="13"/>
      <c r="D27" s="13"/>
      <c r="E27" s="16"/>
      <c r="F27" s="13"/>
      <c r="G27" s="16"/>
    </row>
    <row r="28" spans="1:7" s="9" customFormat="1" ht="15.75" thickBot="1">
      <c r="A28" s="17"/>
      <c r="B28" s="48"/>
      <c r="C28" s="17"/>
      <c r="D28" s="17"/>
      <c r="E28" s="20"/>
      <c r="F28" s="17"/>
      <c r="G28" s="20"/>
    </row>
    <row r="29" spans="1:7" ht="15.75" thickBot="1">
      <c r="A29" s="21" t="s">
        <v>10</v>
      </c>
      <c r="B29" s="22" t="s">
        <v>11</v>
      </c>
      <c r="C29" s="22" t="s">
        <v>11</v>
      </c>
      <c r="D29" s="22" t="s">
        <v>11</v>
      </c>
      <c r="E29" s="22"/>
      <c r="F29" s="22" t="s">
        <v>11</v>
      </c>
      <c r="G29" s="23">
        <f>SUM(G24:G28)</f>
        <v>0.28000000000000003</v>
      </c>
    </row>
    <row r="30" spans="1:7">
      <c r="A30" s="9"/>
    </row>
    <row r="32" spans="1:7">
      <c r="A32" s="10" t="s">
        <v>1</v>
      </c>
    </row>
    <row r="33" spans="1:6">
      <c r="A33" s="10" t="s">
        <v>24</v>
      </c>
    </row>
    <row r="34" spans="1:6">
      <c r="A34" s="10" t="s">
        <v>25</v>
      </c>
    </row>
    <row r="35" spans="1:6" ht="15.75" thickBot="1">
      <c r="A35" s="4"/>
    </row>
    <row r="36" spans="1:6" ht="65.25" thickBot="1">
      <c r="A36" s="11" t="s">
        <v>26</v>
      </c>
      <c r="B36" s="11" t="s">
        <v>27</v>
      </c>
      <c r="C36" s="11" t="s">
        <v>28</v>
      </c>
      <c r="D36" s="11" t="s">
        <v>29</v>
      </c>
      <c r="E36" s="11" t="s">
        <v>30</v>
      </c>
      <c r="F36" s="12" t="s">
        <v>31</v>
      </c>
    </row>
    <row r="37" spans="1:6" ht="15.75" thickBot="1">
      <c r="A37" s="27">
        <v>1</v>
      </c>
      <c r="B37" s="27">
        <v>2</v>
      </c>
      <c r="C37" s="27">
        <v>3</v>
      </c>
      <c r="D37" s="27">
        <v>4</v>
      </c>
      <c r="E37" s="27">
        <v>5</v>
      </c>
      <c r="F37" s="7">
        <v>6</v>
      </c>
    </row>
    <row r="38" spans="1:6" ht="15.75" thickBot="1">
      <c r="A38" s="27" t="s">
        <v>32</v>
      </c>
      <c r="B38" s="27" t="s">
        <v>32</v>
      </c>
      <c r="C38" s="27" t="s">
        <v>32</v>
      </c>
      <c r="D38" s="27" t="s">
        <v>32</v>
      </c>
      <c r="E38" s="27" t="s">
        <v>32</v>
      </c>
      <c r="F38" s="7" t="s">
        <v>32</v>
      </c>
    </row>
    <row r="39" spans="1:6" ht="15.75" thickBot="1">
      <c r="A39" s="27" t="s">
        <v>32</v>
      </c>
      <c r="B39" s="27" t="s">
        <v>32</v>
      </c>
      <c r="C39" s="27" t="s">
        <v>32</v>
      </c>
      <c r="D39" s="27" t="s">
        <v>32</v>
      </c>
      <c r="E39" s="27" t="s">
        <v>32</v>
      </c>
      <c r="F39" s="7" t="s">
        <v>32</v>
      </c>
    </row>
    <row r="40" spans="1:6" ht="15.75" thickBot="1">
      <c r="A40" s="27" t="s">
        <v>10</v>
      </c>
      <c r="B40" s="27" t="s">
        <v>11</v>
      </c>
      <c r="C40" s="27" t="s">
        <v>11</v>
      </c>
      <c r="D40" s="27" t="s">
        <v>11</v>
      </c>
      <c r="E40" s="27" t="s">
        <v>11</v>
      </c>
      <c r="F40" s="7"/>
    </row>
    <row r="41" spans="1:6">
      <c r="A41" s="24"/>
    </row>
    <row r="42" spans="1:6">
      <c r="A42" s="24"/>
    </row>
    <row r="43" spans="1:6">
      <c r="A43" s="10" t="s">
        <v>1</v>
      </c>
    </row>
    <row r="44" spans="1:6">
      <c r="A44" s="10" t="s">
        <v>33</v>
      </c>
    </row>
    <row r="45" spans="1:6">
      <c r="A45" s="10" t="s">
        <v>34</v>
      </c>
    </row>
    <row r="46" spans="1:6">
      <c r="A46" s="10" t="s">
        <v>35</v>
      </c>
    </row>
    <row r="47" spans="1:6" ht="15.75" thickBot="1">
      <c r="A47" s="4"/>
    </row>
    <row r="48" spans="1:6">
      <c r="A48" s="25" t="s">
        <v>36</v>
      </c>
      <c r="B48" s="95" t="s">
        <v>37</v>
      </c>
      <c r="C48" s="97" t="s">
        <v>38</v>
      </c>
      <c r="D48" s="26"/>
    </row>
    <row r="49" spans="1:7" ht="15.75" thickBot="1">
      <c r="A49" s="27" t="s">
        <v>39</v>
      </c>
      <c r="B49" s="96"/>
      <c r="C49" s="97"/>
      <c r="D49" s="26"/>
    </row>
    <row r="50" spans="1:7" ht="52.5" thickBot="1">
      <c r="A50" s="85">
        <v>1</v>
      </c>
      <c r="B50" s="85" t="s">
        <v>40</v>
      </c>
      <c r="C50" s="13">
        <v>225897</v>
      </c>
      <c r="D50" s="28"/>
    </row>
    <row r="51" spans="1:7" ht="39" thickBot="1">
      <c r="A51" s="29">
        <v>2</v>
      </c>
      <c r="B51" s="30" t="s">
        <v>41</v>
      </c>
      <c r="C51" s="31">
        <v>1892277.14</v>
      </c>
      <c r="D51" s="28"/>
    </row>
    <row r="52" spans="1:7" ht="65.25" thickBot="1">
      <c r="A52" s="85">
        <v>3</v>
      </c>
      <c r="B52" s="85" t="s">
        <v>42</v>
      </c>
      <c r="C52" s="13">
        <v>314048.02</v>
      </c>
      <c r="D52" s="28"/>
    </row>
    <row r="53" spans="1:7" ht="39.75" thickBot="1">
      <c r="A53" s="85">
        <v>4</v>
      </c>
      <c r="B53" s="85" t="s">
        <v>43</v>
      </c>
      <c r="C53" s="13">
        <v>21802406.460000001</v>
      </c>
      <c r="D53" s="28"/>
    </row>
    <row r="54" spans="1:7" ht="27" thickBot="1">
      <c r="A54" s="85">
        <v>5</v>
      </c>
      <c r="B54" s="85" t="s">
        <v>44</v>
      </c>
      <c r="C54" s="32">
        <f>(C50+C51+C52)/C53</f>
        <v>0.11155750923469389</v>
      </c>
      <c r="D54" s="28"/>
    </row>
    <row r="55" spans="1:7" ht="52.5" thickBot="1">
      <c r="A55" s="85">
        <v>6</v>
      </c>
      <c r="B55" s="85" t="s">
        <v>45</v>
      </c>
      <c r="C55" s="16">
        <f>E12</f>
        <v>159.22093382807671</v>
      </c>
      <c r="D55" s="28"/>
    </row>
    <row r="56" spans="1:7" ht="15.75" thickBot="1">
      <c r="A56" s="85">
        <v>7</v>
      </c>
      <c r="B56" s="85" t="s">
        <v>46</v>
      </c>
      <c r="C56" s="16">
        <f>C55*C54</f>
        <v>17.762290795882251</v>
      </c>
      <c r="D56" s="28"/>
    </row>
    <row r="57" spans="1:7">
      <c r="A57" s="9"/>
    </row>
    <row r="58" spans="1:7">
      <c r="A58" s="9"/>
    </row>
    <row r="59" spans="1:7">
      <c r="A59" s="10" t="s">
        <v>1</v>
      </c>
    </row>
    <row r="60" spans="1:7">
      <c r="A60" s="10" t="s">
        <v>47</v>
      </c>
    </row>
    <row r="61" spans="1:7" ht="15.75" thickBot="1">
      <c r="A61" s="101" t="s">
        <v>76</v>
      </c>
      <c r="B61" s="101"/>
      <c r="C61" s="101"/>
      <c r="D61" s="101"/>
      <c r="E61" s="101"/>
      <c r="F61" s="101"/>
      <c r="G61" s="101"/>
    </row>
    <row r="62" spans="1:7">
      <c r="A62" s="25" t="s">
        <v>48</v>
      </c>
      <c r="B62" s="91" t="s">
        <v>37</v>
      </c>
      <c r="C62" s="25" t="s">
        <v>49</v>
      </c>
      <c r="D62" s="91" t="s">
        <v>50</v>
      </c>
    </row>
    <row r="63" spans="1:7" ht="15.75" thickBot="1">
      <c r="A63" s="27" t="s">
        <v>39</v>
      </c>
      <c r="B63" s="92"/>
      <c r="C63" s="27" t="s">
        <v>51</v>
      </c>
      <c r="D63" s="92"/>
    </row>
    <row r="64" spans="1:7" ht="27" thickBot="1">
      <c r="A64" s="27">
        <v>1</v>
      </c>
      <c r="B64" s="27" t="s">
        <v>52</v>
      </c>
      <c r="C64" s="27" t="s">
        <v>53</v>
      </c>
      <c r="D64" s="39">
        <f>E12</f>
        <v>159.22093382807671</v>
      </c>
    </row>
    <row r="65" spans="1:4" ht="27" thickBot="1">
      <c r="A65" s="27">
        <v>2</v>
      </c>
      <c r="B65" s="27" t="s">
        <v>54</v>
      </c>
      <c r="C65" s="27" t="s">
        <v>53</v>
      </c>
      <c r="D65" s="39">
        <f>G29</f>
        <v>0.28000000000000003</v>
      </c>
    </row>
    <row r="66" spans="1:4" ht="39">
      <c r="A66" s="91">
        <v>3</v>
      </c>
      <c r="B66" s="35" t="s">
        <v>55</v>
      </c>
      <c r="C66" s="91" t="s">
        <v>53</v>
      </c>
      <c r="D66" s="102">
        <v>0</v>
      </c>
    </row>
    <row r="67" spans="1:4" ht="27" thickBot="1">
      <c r="A67" s="92"/>
      <c r="B67" s="27" t="s">
        <v>56</v>
      </c>
      <c r="C67" s="92"/>
      <c r="D67" s="103"/>
    </row>
    <row r="68" spans="1:4" ht="39.75" thickBot="1">
      <c r="A68" s="27">
        <v>4</v>
      </c>
      <c r="B68" s="27" t="s">
        <v>57</v>
      </c>
      <c r="C68" s="27" t="s">
        <v>53</v>
      </c>
      <c r="D68" s="39">
        <f>C56</f>
        <v>17.762290795882251</v>
      </c>
    </row>
    <row r="69" spans="1:4" ht="15.75" thickBot="1">
      <c r="A69" s="27">
        <v>5</v>
      </c>
      <c r="B69" s="27" t="s">
        <v>58</v>
      </c>
      <c r="C69" s="27" t="s">
        <v>53</v>
      </c>
      <c r="D69" s="39">
        <f>D68+D66+D65+D64</f>
        <v>177.26322462395896</v>
      </c>
    </row>
    <row r="70" spans="1:4" ht="15.75" thickBot="1">
      <c r="A70" s="27">
        <v>6</v>
      </c>
      <c r="B70" s="27" t="s">
        <v>59</v>
      </c>
      <c r="C70" s="27" t="s">
        <v>60</v>
      </c>
      <c r="D70" s="49">
        <f>D69*20%</f>
        <v>35.452644924791791</v>
      </c>
    </row>
    <row r="71" spans="1:4" ht="27" thickBot="1">
      <c r="A71" s="27">
        <v>7</v>
      </c>
      <c r="B71" s="27" t="s">
        <v>61</v>
      </c>
      <c r="C71" s="27" t="s">
        <v>53</v>
      </c>
      <c r="D71" s="38">
        <f>D69*1.2</f>
        <v>212.71586954875076</v>
      </c>
    </row>
    <row r="72" spans="1:4" ht="27" thickBot="1">
      <c r="A72" s="27">
        <v>8</v>
      </c>
      <c r="B72" s="27" t="s">
        <v>62</v>
      </c>
      <c r="C72" s="27" t="s">
        <v>63</v>
      </c>
      <c r="D72" s="36">
        <v>10</v>
      </c>
    </row>
    <row r="73" spans="1:4">
      <c r="A73" s="91">
        <v>9</v>
      </c>
      <c r="B73" s="91" t="s">
        <v>64</v>
      </c>
      <c r="C73" s="35" t="s">
        <v>65</v>
      </c>
      <c r="D73" s="99">
        <f>D72*D71</f>
        <v>2127.1586954875074</v>
      </c>
    </row>
    <row r="74" spans="1:4">
      <c r="A74" s="98"/>
      <c r="B74" s="98"/>
      <c r="C74" s="35" t="s">
        <v>66</v>
      </c>
      <c r="D74" s="100"/>
    </row>
    <row r="75" spans="1:4" ht="30">
      <c r="A75" s="40">
        <v>10</v>
      </c>
      <c r="B75" s="41" t="s">
        <v>67</v>
      </c>
      <c r="C75" s="41" t="s">
        <v>53</v>
      </c>
      <c r="D75" s="42">
        <v>2500</v>
      </c>
    </row>
    <row r="76" spans="1:4">
      <c r="B76" s="9"/>
      <c r="C76" s="9"/>
      <c r="D76" s="9"/>
    </row>
  </sheetData>
  <mergeCells count="15">
    <mergeCell ref="B9:B10"/>
    <mergeCell ref="C9:C10"/>
    <mergeCell ref="D9:D10"/>
    <mergeCell ref="E9:E10"/>
    <mergeCell ref="B48:B49"/>
    <mergeCell ref="C48:C49"/>
    <mergeCell ref="A73:A74"/>
    <mergeCell ref="B73:B74"/>
    <mergeCell ref="D73:D74"/>
    <mergeCell ref="A61:G61"/>
    <mergeCell ref="B62:B63"/>
    <mergeCell ref="D62:D63"/>
    <mergeCell ref="A66:A67"/>
    <mergeCell ref="C66:C67"/>
    <mergeCell ref="D66:D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3"/>
  <sheetViews>
    <sheetView topLeftCell="A70" workbookViewId="0">
      <selection activeCell="D76" sqref="D76"/>
    </sheetView>
  </sheetViews>
  <sheetFormatPr defaultRowHeight="15"/>
  <cols>
    <col min="1" max="1" width="15.5703125" customWidth="1"/>
    <col min="2" max="2" width="16.7109375" customWidth="1"/>
    <col min="3" max="3" width="15.7109375" customWidth="1"/>
    <col min="4" max="4" width="16.85546875" customWidth="1"/>
    <col min="5" max="5" width="18.28515625" customWidth="1"/>
    <col min="7" max="7" width="10" bestFit="1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4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4"/>
    </row>
    <row r="9" spans="1:5">
      <c r="A9" s="2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27" t="s">
        <v>9</v>
      </c>
      <c r="B10" s="92"/>
      <c r="C10" s="94"/>
      <c r="D10" s="94"/>
      <c r="E10" s="94"/>
    </row>
    <row r="11" spans="1:5" ht="15.75" thickBot="1">
      <c r="A11" s="27">
        <v>1</v>
      </c>
      <c r="B11" s="27">
        <v>2</v>
      </c>
      <c r="C11" s="27">
        <v>3</v>
      </c>
      <c r="D11" s="27">
        <v>4</v>
      </c>
      <c r="E11" s="7">
        <v>5</v>
      </c>
    </row>
    <row r="12" spans="1:5" ht="39.75" thickBot="1">
      <c r="A12" s="27" t="s">
        <v>94</v>
      </c>
      <c r="B12" s="27">
        <v>62836.21</v>
      </c>
      <c r="C12" s="27">
        <v>7560</v>
      </c>
      <c r="D12" s="27">
        <v>30</v>
      </c>
      <c r="E12" s="8">
        <f>B12/C12*D12</f>
        <v>249.35003968253969</v>
      </c>
    </row>
    <row r="13" spans="1:5" ht="15.75" thickBot="1">
      <c r="A13" s="27" t="s">
        <v>10</v>
      </c>
      <c r="B13" s="27" t="s">
        <v>11</v>
      </c>
      <c r="C13" s="27" t="s">
        <v>11</v>
      </c>
      <c r="D13" s="27" t="s">
        <v>11</v>
      </c>
      <c r="E13" s="7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4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7">
        <v>7</v>
      </c>
    </row>
    <row r="23" spans="1:7" s="9" customFormat="1">
      <c r="A23" s="13">
        <v>1</v>
      </c>
      <c r="B23" s="50" t="s">
        <v>78</v>
      </c>
      <c r="C23" s="51" t="s">
        <v>22</v>
      </c>
      <c r="D23" s="13">
        <v>1</v>
      </c>
      <c r="E23" s="16">
        <f>D23/30</f>
        <v>3.3333333333333333E-2</v>
      </c>
      <c r="F23" s="13">
        <v>126</v>
      </c>
      <c r="G23" s="13">
        <f>D23*E23*F23</f>
        <v>4.2</v>
      </c>
    </row>
    <row r="24" spans="1:7" s="9" customFormat="1">
      <c r="A24" s="13">
        <f>A23+1</f>
        <v>2</v>
      </c>
      <c r="B24" s="50" t="s">
        <v>79</v>
      </c>
      <c r="C24" s="51" t="s">
        <v>22</v>
      </c>
      <c r="D24" s="13">
        <v>1</v>
      </c>
      <c r="E24" s="16">
        <f t="shared" ref="E24:E26" si="0">D24/30</f>
        <v>3.3333333333333333E-2</v>
      </c>
      <c r="F24" s="13">
        <v>58</v>
      </c>
      <c r="G24" s="16">
        <f>D24*E24*F24</f>
        <v>1.9333333333333333</v>
      </c>
    </row>
    <row r="25" spans="1:7" s="9" customFormat="1">
      <c r="A25" s="13">
        <f t="shared" ref="A25:A26" si="1">A24+1</f>
        <v>3</v>
      </c>
      <c r="B25" s="50" t="s">
        <v>81</v>
      </c>
      <c r="C25" s="51" t="s">
        <v>22</v>
      </c>
      <c r="D25" s="13">
        <v>1</v>
      </c>
      <c r="E25" s="16">
        <f t="shared" si="0"/>
        <v>3.3333333333333333E-2</v>
      </c>
      <c r="F25" s="13">
        <v>210</v>
      </c>
      <c r="G25" s="13">
        <f t="shared" ref="G25:G26" si="2">D25*E25*F25</f>
        <v>7</v>
      </c>
    </row>
    <row r="26" spans="1:7" s="9" customFormat="1" ht="15.75" thickBot="1">
      <c r="A26" s="17">
        <f t="shared" si="1"/>
        <v>4</v>
      </c>
      <c r="B26" s="52" t="s">
        <v>80</v>
      </c>
      <c r="C26" s="53" t="s">
        <v>22</v>
      </c>
      <c r="D26" s="17">
        <v>1</v>
      </c>
      <c r="E26" s="20">
        <f t="shared" si="0"/>
        <v>3.3333333333333333E-2</v>
      </c>
      <c r="F26" s="17">
        <v>98</v>
      </c>
      <c r="G26" s="20">
        <f t="shared" si="2"/>
        <v>3.2666666666666666</v>
      </c>
    </row>
    <row r="27" spans="1:7" ht="15.75" thickBot="1">
      <c r="A27" s="21" t="s">
        <v>10</v>
      </c>
      <c r="B27" s="22" t="s">
        <v>11</v>
      </c>
      <c r="C27" s="22" t="s">
        <v>11</v>
      </c>
      <c r="D27" s="22" t="s">
        <v>11</v>
      </c>
      <c r="E27" s="22"/>
      <c r="F27" s="22" t="s">
        <v>11</v>
      </c>
      <c r="G27" s="60">
        <f>SUM(G23:G26)</f>
        <v>16.399999999999999</v>
      </c>
    </row>
    <row r="28" spans="1:7">
      <c r="A28" s="9"/>
    </row>
    <row r="30" spans="1:7">
      <c r="A30" s="10" t="s">
        <v>1</v>
      </c>
    </row>
    <row r="31" spans="1:7">
      <c r="A31" s="10" t="s">
        <v>24</v>
      </c>
    </row>
    <row r="32" spans="1:7">
      <c r="A32" s="10" t="s">
        <v>25</v>
      </c>
    </row>
    <row r="33" spans="1:6" ht="15.75" thickBot="1">
      <c r="A33" s="4"/>
    </row>
    <row r="34" spans="1:6" ht="65.25" thickBot="1">
      <c r="A34" s="11" t="s">
        <v>26</v>
      </c>
      <c r="B34" s="11" t="s">
        <v>27</v>
      </c>
      <c r="C34" s="11" t="s">
        <v>28</v>
      </c>
      <c r="D34" s="11" t="s">
        <v>29</v>
      </c>
      <c r="E34" s="11" t="s">
        <v>30</v>
      </c>
      <c r="F34" s="12" t="s">
        <v>31</v>
      </c>
    </row>
    <row r="35" spans="1:6" ht="15.75" thickBot="1">
      <c r="A35" s="27">
        <v>1</v>
      </c>
      <c r="B35" s="27">
        <v>2</v>
      </c>
      <c r="C35" s="27">
        <v>3</v>
      </c>
      <c r="D35" s="27">
        <v>4</v>
      </c>
      <c r="E35" s="27">
        <v>5</v>
      </c>
      <c r="F35" s="7">
        <v>6</v>
      </c>
    </row>
    <row r="36" spans="1:6" ht="15.75" thickBot="1">
      <c r="A36" s="27" t="s">
        <v>32</v>
      </c>
      <c r="B36" s="27" t="s">
        <v>32</v>
      </c>
      <c r="C36" s="27" t="s">
        <v>32</v>
      </c>
      <c r="D36" s="27" t="s">
        <v>32</v>
      </c>
      <c r="E36" s="27" t="s">
        <v>32</v>
      </c>
      <c r="F36" s="7" t="s">
        <v>32</v>
      </c>
    </row>
    <row r="37" spans="1:6" ht="15.75" thickBot="1">
      <c r="A37" s="27" t="s">
        <v>32</v>
      </c>
      <c r="B37" s="27" t="s">
        <v>32</v>
      </c>
      <c r="C37" s="27" t="s">
        <v>32</v>
      </c>
      <c r="D37" s="27" t="s">
        <v>32</v>
      </c>
      <c r="E37" s="27" t="s">
        <v>32</v>
      </c>
      <c r="F37" s="7" t="s">
        <v>32</v>
      </c>
    </row>
    <row r="38" spans="1:6" ht="15.75" thickBot="1">
      <c r="A38" s="27" t="s">
        <v>10</v>
      </c>
      <c r="B38" s="27" t="s">
        <v>11</v>
      </c>
      <c r="C38" s="27" t="s">
        <v>11</v>
      </c>
      <c r="D38" s="27" t="s">
        <v>11</v>
      </c>
      <c r="E38" s="27" t="s">
        <v>11</v>
      </c>
      <c r="F38" s="7"/>
    </row>
    <row r="39" spans="1:6">
      <c r="A39" s="24"/>
    </row>
    <row r="40" spans="1:6">
      <c r="A40" s="24"/>
    </row>
    <row r="41" spans="1:6">
      <c r="A41" s="10" t="s">
        <v>1</v>
      </c>
    </row>
    <row r="42" spans="1:6">
      <c r="A42" s="10" t="s">
        <v>33</v>
      </c>
    </row>
    <row r="43" spans="1:6">
      <c r="A43" s="10" t="s">
        <v>34</v>
      </c>
    </row>
    <row r="44" spans="1:6">
      <c r="A44" s="10" t="s">
        <v>35</v>
      </c>
    </row>
    <row r="45" spans="1:6" ht="15.75" thickBot="1">
      <c r="A45" s="4"/>
    </row>
    <row r="46" spans="1:6">
      <c r="A46" s="25" t="s">
        <v>36</v>
      </c>
      <c r="B46" s="95" t="s">
        <v>37</v>
      </c>
      <c r="C46" s="97" t="s">
        <v>38</v>
      </c>
      <c r="D46" s="26"/>
    </row>
    <row r="47" spans="1:6" ht="15.75" thickBot="1">
      <c r="A47" s="27" t="s">
        <v>39</v>
      </c>
      <c r="B47" s="96"/>
      <c r="C47" s="97"/>
      <c r="D47" s="26"/>
    </row>
    <row r="48" spans="1:6" ht="52.5" thickBot="1">
      <c r="A48" s="85">
        <v>1</v>
      </c>
      <c r="B48" s="85" t="s">
        <v>40</v>
      </c>
      <c r="C48" s="13">
        <v>225897</v>
      </c>
      <c r="D48" s="28"/>
    </row>
    <row r="49" spans="1:7" ht="39" thickBot="1">
      <c r="A49" s="29">
        <v>2</v>
      </c>
      <c r="B49" s="30" t="s">
        <v>41</v>
      </c>
      <c r="C49" s="31">
        <v>1892277.14</v>
      </c>
      <c r="D49" s="28"/>
    </row>
    <row r="50" spans="1:7" ht="78" thickBot="1">
      <c r="A50" s="85">
        <v>3</v>
      </c>
      <c r="B50" s="85" t="s">
        <v>42</v>
      </c>
      <c r="C50" s="13">
        <v>314048.02</v>
      </c>
      <c r="D50" s="28"/>
    </row>
    <row r="51" spans="1:7" ht="65.25" thickBot="1">
      <c r="A51" s="85">
        <v>4</v>
      </c>
      <c r="B51" s="85" t="s">
        <v>43</v>
      </c>
      <c r="C51" s="13">
        <v>21802406.460000001</v>
      </c>
      <c r="D51" s="28"/>
    </row>
    <row r="52" spans="1:7" ht="27" thickBot="1">
      <c r="A52" s="85">
        <v>5</v>
      </c>
      <c r="B52" s="85" t="s">
        <v>44</v>
      </c>
      <c r="C52" s="32">
        <f>(C48+C49+C50)/C51</f>
        <v>0.11155750923469389</v>
      </c>
      <c r="D52" s="28"/>
    </row>
    <row r="53" spans="1:7" ht="78" thickBot="1">
      <c r="A53" s="85">
        <v>6</v>
      </c>
      <c r="B53" s="85" t="s">
        <v>45</v>
      </c>
      <c r="C53" s="16">
        <f>E12</f>
        <v>249.35003968253969</v>
      </c>
      <c r="D53" s="28"/>
    </row>
    <row r="54" spans="1:7" ht="27" thickBot="1">
      <c r="A54" s="85">
        <v>7</v>
      </c>
      <c r="B54" s="85" t="s">
        <v>46</v>
      </c>
      <c r="C54" s="16">
        <f>C53*C52</f>
        <v>27.816869354556207</v>
      </c>
      <c r="D54" s="28"/>
    </row>
    <row r="55" spans="1:7">
      <c r="A55" s="9"/>
    </row>
    <row r="56" spans="1:7">
      <c r="A56" s="9"/>
    </row>
    <row r="57" spans="1:7">
      <c r="A57" s="10" t="s">
        <v>1</v>
      </c>
    </row>
    <row r="58" spans="1:7">
      <c r="A58" s="10" t="s">
        <v>47</v>
      </c>
    </row>
    <row r="59" spans="1:7" ht="15.75" thickBot="1">
      <c r="A59" s="101" t="s">
        <v>93</v>
      </c>
      <c r="B59" s="101"/>
      <c r="C59" s="101"/>
      <c r="D59" s="101"/>
      <c r="E59" s="101"/>
      <c r="F59" s="101"/>
      <c r="G59" s="101"/>
    </row>
    <row r="60" spans="1:7">
      <c r="A60" s="25" t="s">
        <v>48</v>
      </c>
      <c r="B60" s="91" t="s">
        <v>37</v>
      </c>
      <c r="C60" s="25" t="s">
        <v>49</v>
      </c>
      <c r="D60" s="91" t="s">
        <v>50</v>
      </c>
    </row>
    <row r="61" spans="1:7" ht="15.75" thickBot="1">
      <c r="A61" s="27" t="s">
        <v>39</v>
      </c>
      <c r="B61" s="92"/>
      <c r="C61" s="27" t="s">
        <v>51</v>
      </c>
      <c r="D61" s="92"/>
    </row>
    <row r="62" spans="1:7" ht="39.75" thickBot="1">
      <c r="A62" s="27">
        <v>1</v>
      </c>
      <c r="B62" s="27" t="s">
        <v>52</v>
      </c>
      <c r="C62" s="27" t="s">
        <v>53</v>
      </c>
      <c r="D62" s="39">
        <f>E12</f>
        <v>249.35003968253969</v>
      </c>
    </row>
    <row r="63" spans="1:7" ht="39.75" thickBot="1">
      <c r="A63" s="27">
        <v>2</v>
      </c>
      <c r="B63" s="27" t="s">
        <v>54</v>
      </c>
      <c r="C63" s="27" t="s">
        <v>53</v>
      </c>
      <c r="D63" s="36">
        <f>G27</f>
        <v>16.399999999999999</v>
      </c>
    </row>
    <row r="64" spans="1:7" ht="51.75">
      <c r="A64" s="91">
        <v>3</v>
      </c>
      <c r="B64" s="35" t="s">
        <v>55</v>
      </c>
      <c r="C64" s="91" t="s">
        <v>53</v>
      </c>
      <c r="D64" s="102">
        <v>0</v>
      </c>
    </row>
    <row r="65" spans="1:4" ht="39.75" thickBot="1">
      <c r="A65" s="92"/>
      <c r="B65" s="27" t="s">
        <v>56</v>
      </c>
      <c r="C65" s="92"/>
      <c r="D65" s="103"/>
    </row>
    <row r="66" spans="1:4" ht="52.5" thickBot="1">
      <c r="A66" s="27">
        <v>4</v>
      </c>
      <c r="B66" s="27" t="s">
        <v>57</v>
      </c>
      <c r="C66" s="27" t="s">
        <v>53</v>
      </c>
      <c r="D66" s="39">
        <f>C54</f>
        <v>27.816869354556207</v>
      </c>
    </row>
    <row r="67" spans="1:4" ht="15.75" thickBot="1">
      <c r="A67" s="27">
        <v>5</v>
      </c>
      <c r="B67" s="27" t="s">
        <v>58</v>
      </c>
      <c r="C67" s="27" t="s">
        <v>53</v>
      </c>
      <c r="D67" s="39">
        <f>D66+D64+D63+D62</f>
        <v>293.56690903709591</v>
      </c>
    </row>
    <row r="68" spans="1:4" ht="15.75" thickBot="1">
      <c r="A68" s="27">
        <v>6</v>
      </c>
      <c r="B68" s="27" t="s">
        <v>59</v>
      </c>
      <c r="C68" s="27" t="s">
        <v>60</v>
      </c>
      <c r="D68" s="37">
        <v>20</v>
      </c>
    </row>
    <row r="69" spans="1:4" ht="27" thickBot="1">
      <c r="A69" s="27">
        <v>7</v>
      </c>
      <c r="B69" s="27" t="s">
        <v>61</v>
      </c>
      <c r="C69" s="27" t="s">
        <v>53</v>
      </c>
      <c r="D69" s="38">
        <f>(D67*0.2)+D67</f>
        <v>352.28029084451509</v>
      </c>
    </row>
    <row r="70" spans="1:4" ht="39.75" thickBot="1">
      <c r="A70" s="27">
        <v>8</v>
      </c>
      <c r="B70" s="27" t="s">
        <v>62</v>
      </c>
      <c r="C70" s="27" t="s">
        <v>63</v>
      </c>
      <c r="D70" s="36">
        <v>8</v>
      </c>
    </row>
    <row r="71" spans="1:4">
      <c r="A71" s="91">
        <v>9</v>
      </c>
      <c r="B71" s="91" t="s">
        <v>64</v>
      </c>
      <c r="C71" s="35" t="s">
        <v>65</v>
      </c>
      <c r="D71" s="99">
        <v>1920</v>
      </c>
    </row>
    <row r="72" spans="1:4" ht="15.75" thickBot="1">
      <c r="A72" s="92"/>
      <c r="B72" s="92"/>
      <c r="C72" s="27" t="s">
        <v>66</v>
      </c>
      <c r="D72" s="105"/>
    </row>
    <row r="73" spans="1:4" ht="45">
      <c r="A73" s="40">
        <v>10</v>
      </c>
      <c r="B73" s="41" t="s">
        <v>67</v>
      </c>
      <c r="C73" s="41" t="s">
        <v>53</v>
      </c>
      <c r="D73" s="42">
        <v>1200</v>
      </c>
    </row>
  </sheetData>
  <mergeCells count="17">
    <mergeCell ref="A6:E6"/>
    <mergeCell ref="A7:E7"/>
    <mergeCell ref="B9:B10"/>
    <mergeCell ref="C9:C10"/>
    <mergeCell ref="D9:D10"/>
    <mergeCell ref="E9:E10"/>
    <mergeCell ref="A71:A72"/>
    <mergeCell ref="B71:B72"/>
    <mergeCell ref="D71:D72"/>
    <mergeCell ref="B46:B47"/>
    <mergeCell ref="C46:C47"/>
    <mergeCell ref="A59:G59"/>
    <mergeCell ref="B60:B61"/>
    <mergeCell ref="D60:D61"/>
    <mergeCell ref="A64:A65"/>
    <mergeCell ref="C64:C65"/>
    <mergeCell ref="D64:D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2"/>
  <sheetViews>
    <sheetView topLeftCell="A67" zoomScale="90" zoomScaleNormal="90" workbookViewId="0">
      <selection activeCell="D72" sqref="D72"/>
    </sheetView>
  </sheetViews>
  <sheetFormatPr defaultRowHeight="15"/>
  <cols>
    <col min="1" max="1" width="29.28515625" customWidth="1"/>
    <col min="2" max="2" width="20.85546875" customWidth="1"/>
    <col min="3" max="3" width="22.5703125" customWidth="1"/>
    <col min="4" max="4" width="18.7109375" customWidth="1"/>
    <col min="5" max="5" width="17.28515625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4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</row>
    <row r="8" spans="1:5" ht="15.75" thickBot="1">
      <c r="A8" s="4"/>
    </row>
    <row r="9" spans="1:5">
      <c r="A9" s="2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27" t="s">
        <v>9</v>
      </c>
      <c r="B10" s="92"/>
      <c r="C10" s="94"/>
      <c r="D10" s="94"/>
      <c r="E10" s="94"/>
    </row>
    <row r="11" spans="1:5" ht="15.75" thickBot="1">
      <c r="A11" s="27">
        <v>1</v>
      </c>
      <c r="B11" s="27">
        <v>2</v>
      </c>
      <c r="C11" s="27">
        <v>3</v>
      </c>
      <c r="D11" s="27">
        <v>4</v>
      </c>
      <c r="E11" s="7">
        <v>5</v>
      </c>
    </row>
    <row r="12" spans="1:5" ht="15.75" thickBot="1">
      <c r="A12" s="27" t="s">
        <v>85</v>
      </c>
      <c r="B12" s="27">
        <v>67839.48</v>
      </c>
      <c r="C12" s="27">
        <v>6300</v>
      </c>
      <c r="D12" s="27">
        <v>30</v>
      </c>
      <c r="E12" s="8">
        <f>B12/C12*D12</f>
        <v>323.04514285714282</v>
      </c>
    </row>
    <row r="13" spans="1:5" ht="15.75" thickBot="1">
      <c r="A13" s="27" t="s">
        <v>10</v>
      </c>
      <c r="B13" s="27" t="s">
        <v>11</v>
      </c>
      <c r="C13" s="27" t="s">
        <v>11</v>
      </c>
      <c r="D13" s="27" t="s">
        <v>11</v>
      </c>
      <c r="E13" s="7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4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7">
        <v>7</v>
      </c>
    </row>
    <row r="23" spans="1:7">
      <c r="A23" s="13">
        <v>1</v>
      </c>
      <c r="B23" s="50" t="s">
        <v>86</v>
      </c>
      <c r="C23" s="51" t="s">
        <v>74</v>
      </c>
      <c r="D23" s="13">
        <v>1</v>
      </c>
      <c r="E23" s="16">
        <f>D23/30</f>
        <v>3.3333333333333333E-2</v>
      </c>
      <c r="F23" s="13">
        <v>500</v>
      </c>
      <c r="G23" s="16">
        <f>D23*E23*F23</f>
        <v>16.666666666666668</v>
      </c>
    </row>
    <row r="24" spans="1:7">
      <c r="A24" s="13">
        <f>A23+1</f>
        <v>2</v>
      </c>
      <c r="B24" s="50" t="s">
        <v>87</v>
      </c>
      <c r="C24" s="51" t="s">
        <v>74</v>
      </c>
      <c r="D24" s="13">
        <v>1</v>
      </c>
      <c r="E24" s="16">
        <f t="shared" ref="E24:E25" si="0">D24/30</f>
        <v>3.3333333333333333E-2</v>
      </c>
      <c r="F24" s="13">
        <v>10</v>
      </c>
      <c r="G24" s="16">
        <f t="shared" ref="G24:G25" si="1">D24*E24*F24</f>
        <v>0.33333333333333331</v>
      </c>
    </row>
    <row r="25" spans="1:7" ht="15.75" thickBot="1">
      <c r="A25" s="13">
        <f t="shared" ref="A25" si="2">A24+1</f>
        <v>3</v>
      </c>
      <c r="B25" s="50" t="s">
        <v>88</v>
      </c>
      <c r="C25" s="51" t="s">
        <v>74</v>
      </c>
      <c r="D25" s="13">
        <v>1</v>
      </c>
      <c r="E25" s="16">
        <f t="shared" si="0"/>
        <v>3.3333333333333333E-2</v>
      </c>
      <c r="F25" s="13">
        <v>10</v>
      </c>
      <c r="G25" s="16">
        <f t="shared" si="1"/>
        <v>0.33333333333333331</v>
      </c>
    </row>
    <row r="26" spans="1:7" ht="15.75" thickBot="1">
      <c r="A26" s="21" t="s">
        <v>10</v>
      </c>
      <c r="B26" s="22" t="s">
        <v>11</v>
      </c>
      <c r="C26" s="22" t="s">
        <v>11</v>
      </c>
      <c r="D26" s="22" t="s">
        <v>11</v>
      </c>
      <c r="E26" s="22"/>
      <c r="F26" s="60" t="s">
        <v>11</v>
      </c>
      <c r="G26" s="61">
        <f>SUM(G23:G25)</f>
        <v>17.333333333333332</v>
      </c>
    </row>
    <row r="27" spans="1:7">
      <c r="A27" s="9"/>
    </row>
    <row r="29" spans="1:7">
      <c r="A29" s="10" t="s">
        <v>1</v>
      </c>
    </row>
    <row r="30" spans="1:7">
      <c r="A30" s="10" t="s">
        <v>24</v>
      </c>
    </row>
    <row r="31" spans="1:7">
      <c r="A31" s="10" t="s">
        <v>25</v>
      </c>
    </row>
    <row r="32" spans="1:7" ht="15.75" thickBot="1">
      <c r="A32" s="4"/>
    </row>
    <row r="33" spans="1:6" ht="65.25" thickBot="1">
      <c r="A33" s="11" t="s">
        <v>26</v>
      </c>
      <c r="B33" s="11" t="s">
        <v>27</v>
      </c>
      <c r="C33" s="11" t="s">
        <v>28</v>
      </c>
      <c r="D33" s="11" t="s">
        <v>29</v>
      </c>
      <c r="E33" s="11" t="s">
        <v>30</v>
      </c>
      <c r="F33" s="12" t="s">
        <v>31</v>
      </c>
    </row>
    <row r="34" spans="1:6" ht="15.75" thickBot="1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7">
        <v>6</v>
      </c>
    </row>
    <row r="35" spans="1:6" ht="15.75" thickBot="1">
      <c r="A35" s="27" t="s">
        <v>32</v>
      </c>
      <c r="B35" s="27" t="s">
        <v>32</v>
      </c>
      <c r="C35" s="27" t="s">
        <v>32</v>
      </c>
      <c r="D35" s="27" t="s">
        <v>32</v>
      </c>
      <c r="E35" s="27" t="s">
        <v>32</v>
      </c>
      <c r="F35" s="7" t="s">
        <v>32</v>
      </c>
    </row>
    <row r="36" spans="1:6" ht="15.75" thickBot="1">
      <c r="A36" s="27" t="s">
        <v>32</v>
      </c>
      <c r="B36" s="27" t="s">
        <v>32</v>
      </c>
      <c r="C36" s="27" t="s">
        <v>32</v>
      </c>
      <c r="D36" s="27" t="s">
        <v>32</v>
      </c>
      <c r="E36" s="27" t="s">
        <v>32</v>
      </c>
      <c r="F36" s="7" t="s">
        <v>32</v>
      </c>
    </row>
    <row r="37" spans="1:6" ht="15.75" thickBot="1">
      <c r="A37" s="27" t="s">
        <v>10</v>
      </c>
      <c r="B37" s="27" t="s">
        <v>11</v>
      </c>
      <c r="C37" s="27" t="s">
        <v>11</v>
      </c>
      <c r="D37" s="27" t="s">
        <v>11</v>
      </c>
      <c r="E37" s="27" t="s">
        <v>11</v>
      </c>
      <c r="F37" s="7"/>
    </row>
    <row r="38" spans="1:6">
      <c r="A38" s="24"/>
    </row>
    <row r="39" spans="1:6">
      <c r="A39" s="24"/>
    </row>
    <row r="40" spans="1:6">
      <c r="A40" s="10" t="s">
        <v>1</v>
      </c>
    </row>
    <row r="41" spans="1:6">
      <c r="A41" s="10" t="s">
        <v>33</v>
      </c>
    </row>
    <row r="42" spans="1:6">
      <c r="A42" s="10" t="s">
        <v>34</v>
      </c>
    </row>
    <row r="43" spans="1:6">
      <c r="A43" s="10" t="s">
        <v>35</v>
      </c>
    </row>
    <row r="44" spans="1:6" ht="15.75" thickBot="1">
      <c r="A44" s="4"/>
    </row>
    <row r="45" spans="1:6">
      <c r="A45" s="25" t="s">
        <v>36</v>
      </c>
      <c r="B45" s="95" t="s">
        <v>37</v>
      </c>
      <c r="C45" s="97" t="s">
        <v>38</v>
      </c>
      <c r="D45" s="26"/>
    </row>
    <row r="46" spans="1:6" ht="15.75" thickBot="1">
      <c r="A46" s="27" t="s">
        <v>39</v>
      </c>
      <c r="B46" s="96"/>
      <c r="C46" s="97"/>
      <c r="D46" s="26"/>
    </row>
    <row r="47" spans="1:6" ht="74.25" customHeight="1" thickBot="1">
      <c r="A47" s="85">
        <v>1</v>
      </c>
      <c r="B47" s="85" t="s">
        <v>40</v>
      </c>
      <c r="C47" s="13">
        <v>225897</v>
      </c>
      <c r="D47" s="28"/>
    </row>
    <row r="48" spans="1:6" ht="61.5" customHeight="1" thickBot="1">
      <c r="A48" s="29">
        <v>2</v>
      </c>
      <c r="B48" s="30" t="s">
        <v>41</v>
      </c>
      <c r="C48" s="31">
        <v>1892277.14</v>
      </c>
      <c r="D48" s="28"/>
    </row>
    <row r="49" spans="1:7" ht="90" customHeight="1" thickBot="1">
      <c r="A49" s="85">
        <v>3</v>
      </c>
      <c r="B49" s="85" t="s">
        <v>42</v>
      </c>
      <c r="C49" s="13">
        <v>314048.02</v>
      </c>
      <c r="D49" s="28"/>
    </row>
    <row r="50" spans="1:7" ht="60" customHeight="1" thickBot="1">
      <c r="A50" s="85">
        <v>4</v>
      </c>
      <c r="B50" s="85" t="s">
        <v>43</v>
      </c>
      <c r="C50" s="13">
        <v>21802406.460000001</v>
      </c>
      <c r="D50" s="28"/>
    </row>
    <row r="51" spans="1:7" ht="45" customHeight="1" thickBot="1">
      <c r="A51" s="85">
        <v>5</v>
      </c>
      <c r="B51" s="85" t="s">
        <v>44</v>
      </c>
      <c r="C51" s="32">
        <f>(C47+C48+C49)/C50</f>
        <v>0.11155750923469389</v>
      </c>
      <c r="D51" s="28"/>
    </row>
    <row r="52" spans="1:7" ht="69.75" customHeight="1" thickBot="1">
      <c r="A52" s="85">
        <v>6</v>
      </c>
      <c r="B52" s="85" t="s">
        <v>45</v>
      </c>
      <c r="C52" s="16">
        <v>323.05</v>
      </c>
      <c r="D52" s="28"/>
    </row>
    <row r="53" spans="1:7" ht="32.25" customHeight="1" thickBot="1">
      <c r="A53" s="85">
        <v>7</v>
      </c>
      <c r="B53" s="85" t="s">
        <v>46</v>
      </c>
      <c r="C53" s="16">
        <f>C52*C51</f>
        <v>36.038653358267865</v>
      </c>
      <c r="D53" s="28"/>
    </row>
    <row r="54" spans="1:7">
      <c r="A54" s="9"/>
    </row>
    <row r="55" spans="1:7">
      <c r="A55" s="9"/>
    </row>
    <row r="56" spans="1:7" ht="18.75">
      <c r="A56" s="62" t="s">
        <v>1</v>
      </c>
      <c r="B56" s="63"/>
      <c r="C56" s="63"/>
      <c r="D56" s="63"/>
      <c r="E56" s="63"/>
      <c r="F56" s="63"/>
      <c r="G56" s="63"/>
    </row>
    <row r="57" spans="1:7" ht="18.75">
      <c r="A57" s="62" t="s">
        <v>47</v>
      </c>
      <c r="B57" s="63"/>
      <c r="C57" s="63"/>
      <c r="D57" s="63"/>
      <c r="E57" s="63"/>
      <c r="F57" s="63"/>
      <c r="G57" s="63"/>
    </row>
    <row r="58" spans="1:7" ht="18.75" thickBot="1">
      <c r="A58" s="110" t="s">
        <v>89</v>
      </c>
      <c r="B58" s="110"/>
      <c r="C58" s="110"/>
      <c r="D58" s="110"/>
      <c r="E58" s="110"/>
      <c r="F58" s="110"/>
      <c r="G58" s="110"/>
    </row>
    <row r="59" spans="1:7" ht="18.75">
      <c r="A59" s="64" t="s">
        <v>48</v>
      </c>
      <c r="B59" s="106" t="s">
        <v>37</v>
      </c>
      <c r="C59" s="64" t="s">
        <v>49</v>
      </c>
      <c r="D59" s="106" t="s">
        <v>50</v>
      </c>
      <c r="E59" s="63"/>
      <c r="F59" s="63"/>
      <c r="G59" s="63"/>
    </row>
    <row r="60" spans="1:7" ht="19.5" thickBot="1">
      <c r="A60" s="65" t="s">
        <v>39</v>
      </c>
      <c r="B60" s="107"/>
      <c r="C60" s="65" t="s">
        <v>51</v>
      </c>
      <c r="D60" s="107"/>
      <c r="E60" s="63"/>
      <c r="F60" s="63"/>
      <c r="G60" s="63"/>
    </row>
    <row r="61" spans="1:7" ht="75.75" thickBot="1">
      <c r="A61" s="65">
        <v>1</v>
      </c>
      <c r="B61" s="65" t="s">
        <v>52</v>
      </c>
      <c r="C61" s="65" t="s">
        <v>53</v>
      </c>
      <c r="D61" s="66">
        <f>E12</f>
        <v>323.04514285714282</v>
      </c>
      <c r="E61" s="63"/>
      <c r="F61" s="63"/>
      <c r="G61" s="63"/>
    </row>
    <row r="62" spans="1:7" ht="57" thickBot="1">
      <c r="A62" s="65">
        <v>2</v>
      </c>
      <c r="B62" s="65" t="s">
        <v>54</v>
      </c>
      <c r="C62" s="65" t="s">
        <v>53</v>
      </c>
      <c r="D62" s="66">
        <f>G26</f>
        <v>17.333333333333332</v>
      </c>
      <c r="E62" s="63"/>
      <c r="F62" s="63"/>
      <c r="G62" s="63"/>
    </row>
    <row r="63" spans="1:7" ht="75">
      <c r="A63" s="106">
        <v>3</v>
      </c>
      <c r="B63" s="67" t="s">
        <v>55</v>
      </c>
      <c r="C63" s="106" t="s">
        <v>53</v>
      </c>
      <c r="D63" s="111">
        <v>0</v>
      </c>
      <c r="E63" s="63"/>
      <c r="F63" s="63"/>
      <c r="G63" s="63"/>
    </row>
    <row r="64" spans="1:7" ht="42" customHeight="1" thickBot="1">
      <c r="A64" s="107"/>
      <c r="B64" s="65" t="s">
        <v>56</v>
      </c>
      <c r="C64" s="107"/>
      <c r="D64" s="112"/>
      <c r="E64" s="63"/>
      <c r="F64" s="63"/>
      <c r="G64" s="63"/>
    </row>
    <row r="65" spans="1:7" ht="75.75" thickBot="1">
      <c r="A65" s="65">
        <v>4</v>
      </c>
      <c r="B65" s="65" t="s">
        <v>57</v>
      </c>
      <c r="C65" s="65" t="s">
        <v>53</v>
      </c>
      <c r="D65" s="66">
        <f>C53</f>
        <v>36.038653358267865</v>
      </c>
      <c r="E65" s="63"/>
      <c r="F65" s="63"/>
      <c r="G65" s="63"/>
    </row>
    <row r="66" spans="1:7" ht="19.5" thickBot="1">
      <c r="A66" s="65">
        <v>5</v>
      </c>
      <c r="B66" s="65" t="s">
        <v>58</v>
      </c>
      <c r="C66" s="65" t="s">
        <v>53</v>
      </c>
      <c r="D66" s="66">
        <f>D65+D63+D62+D61</f>
        <v>376.41712954874401</v>
      </c>
      <c r="E66" s="63"/>
      <c r="F66" s="63"/>
      <c r="G66" s="63"/>
    </row>
    <row r="67" spans="1:7" ht="19.5" thickBot="1">
      <c r="A67" s="65">
        <v>6</v>
      </c>
      <c r="B67" s="65" t="s">
        <v>59</v>
      </c>
      <c r="C67" s="65" t="s">
        <v>60</v>
      </c>
      <c r="D67" s="68">
        <v>20</v>
      </c>
      <c r="E67" s="63"/>
      <c r="F67" s="63"/>
      <c r="G67" s="63"/>
    </row>
    <row r="68" spans="1:7" ht="57" thickBot="1">
      <c r="A68" s="65">
        <v>7</v>
      </c>
      <c r="B68" s="65" t="s">
        <v>61</v>
      </c>
      <c r="C68" s="65" t="s">
        <v>53</v>
      </c>
      <c r="D68" s="69">
        <f>(D66*0.2)+D66</f>
        <v>451.70055545849283</v>
      </c>
      <c r="E68" s="63"/>
      <c r="F68" s="63"/>
      <c r="G68" s="63"/>
    </row>
    <row r="69" spans="1:7" ht="75.75" thickBot="1">
      <c r="A69" s="65">
        <v>8</v>
      </c>
      <c r="B69" s="65" t="s">
        <v>62</v>
      </c>
      <c r="C69" s="65" t="s">
        <v>63</v>
      </c>
      <c r="D69" s="70">
        <v>8</v>
      </c>
      <c r="E69" s="63"/>
      <c r="F69" s="63"/>
      <c r="G69" s="63"/>
    </row>
    <row r="70" spans="1:7" ht="18.75">
      <c r="A70" s="106">
        <v>9</v>
      </c>
      <c r="B70" s="106" t="s">
        <v>64</v>
      </c>
      <c r="C70" s="67" t="s">
        <v>65</v>
      </c>
      <c r="D70" s="108">
        <f>D69*D68</f>
        <v>3613.6044436679426</v>
      </c>
      <c r="E70" s="63"/>
      <c r="F70" s="63"/>
      <c r="G70" s="63"/>
    </row>
    <row r="71" spans="1:7" ht="19.5" thickBot="1">
      <c r="A71" s="107"/>
      <c r="B71" s="107"/>
      <c r="C71" s="65" t="s">
        <v>66</v>
      </c>
      <c r="D71" s="109"/>
      <c r="E71" s="63"/>
      <c r="F71" s="63"/>
      <c r="G71" s="63"/>
    </row>
    <row r="72" spans="1:7" ht="56.25">
      <c r="A72" s="71">
        <v>10</v>
      </c>
      <c r="B72" s="72" t="s">
        <v>67</v>
      </c>
      <c r="C72" s="72" t="s">
        <v>53</v>
      </c>
      <c r="D72" s="73">
        <v>1200</v>
      </c>
      <c r="E72" s="63"/>
      <c r="F72" s="63"/>
      <c r="G72" s="63"/>
    </row>
  </sheetData>
  <mergeCells count="17">
    <mergeCell ref="A6:E6"/>
    <mergeCell ref="A7:D7"/>
    <mergeCell ref="B9:B10"/>
    <mergeCell ref="C9:C10"/>
    <mergeCell ref="D9:D10"/>
    <mergeCell ref="E9:E10"/>
    <mergeCell ref="A70:A71"/>
    <mergeCell ref="B70:B71"/>
    <mergeCell ref="D70:D71"/>
    <mergeCell ref="B45:B46"/>
    <mergeCell ref="C45:C46"/>
    <mergeCell ref="A58:G58"/>
    <mergeCell ref="B59:B60"/>
    <mergeCell ref="D59:D60"/>
    <mergeCell ref="A63:A64"/>
    <mergeCell ref="C63:C64"/>
    <mergeCell ref="D63:D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4"/>
  <sheetViews>
    <sheetView topLeftCell="A37" workbookViewId="0">
      <selection activeCell="A46" sqref="A46:C52"/>
    </sheetView>
  </sheetViews>
  <sheetFormatPr defaultRowHeight="15"/>
  <cols>
    <col min="1" max="1" width="15.5703125" customWidth="1"/>
    <col min="2" max="2" width="20" customWidth="1"/>
    <col min="3" max="3" width="13.7109375" customWidth="1"/>
    <col min="4" max="4" width="15.7109375" customWidth="1"/>
    <col min="5" max="5" width="25.42578125" customWidth="1"/>
  </cols>
  <sheetData>
    <row r="1" spans="1:9">
      <c r="B1" t="s">
        <v>102</v>
      </c>
    </row>
    <row r="2" spans="1:9" ht="21">
      <c r="A2" s="74" t="s">
        <v>0</v>
      </c>
      <c r="B2" s="45"/>
      <c r="C2" s="45"/>
      <c r="D2" s="45"/>
      <c r="E2" s="45"/>
      <c r="F2" s="45"/>
      <c r="G2" s="45"/>
      <c r="H2" s="45"/>
      <c r="I2" s="45"/>
    </row>
    <row r="3" spans="1:9">
      <c r="A3" s="2"/>
    </row>
    <row r="4" spans="1:9">
      <c r="A4" s="2"/>
    </row>
    <row r="5" spans="1:9">
      <c r="A5" s="4" t="s">
        <v>1</v>
      </c>
    </row>
    <row r="6" spans="1:9">
      <c r="A6" s="104" t="s">
        <v>2</v>
      </c>
      <c r="B6" s="104"/>
      <c r="C6" s="104"/>
      <c r="D6" s="104"/>
    </row>
    <row r="7" spans="1:9">
      <c r="A7" s="104" t="s">
        <v>3</v>
      </c>
      <c r="B7" s="104"/>
      <c r="C7" s="104"/>
      <c r="D7" s="104"/>
    </row>
    <row r="8" spans="1:9" ht="15.75" thickBot="1">
      <c r="A8" s="4"/>
    </row>
    <row r="9" spans="1:9">
      <c r="A9" s="25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9" ht="48" customHeight="1" thickBot="1">
      <c r="A10" s="27" t="s">
        <v>9</v>
      </c>
      <c r="B10" s="92"/>
      <c r="C10" s="94"/>
      <c r="D10" s="94"/>
      <c r="E10" s="94"/>
    </row>
    <row r="11" spans="1:9" ht="15.75" thickBot="1">
      <c r="A11" s="27">
        <v>1</v>
      </c>
      <c r="B11" s="27">
        <v>2</v>
      </c>
      <c r="C11" s="27">
        <v>3</v>
      </c>
      <c r="D11" s="27">
        <v>4</v>
      </c>
      <c r="E11" s="7">
        <v>5</v>
      </c>
    </row>
    <row r="12" spans="1:9" ht="39.75" thickBot="1">
      <c r="A12" s="27" t="s">
        <v>91</v>
      </c>
      <c r="B12" s="27">
        <v>93379.58</v>
      </c>
      <c r="C12" s="27">
        <v>9072</v>
      </c>
      <c r="D12" s="27">
        <v>30</v>
      </c>
      <c r="E12" s="8">
        <f>B12/C12*D12</f>
        <v>308.79490740740738</v>
      </c>
    </row>
    <row r="13" spans="1:9" ht="15.75" thickBot="1">
      <c r="A13" s="27" t="s">
        <v>10</v>
      </c>
      <c r="B13" s="27" t="s">
        <v>11</v>
      </c>
      <c r="C13" s="27" t="s">
        <v>11</v>
      </c>
      <c r="D13" s="27" t="s">
        <v>11</v>
      </c>
      <c r="E13" s="7"/>
    </row>
    <row r="14" spans="1:9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4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7">
        <v>7</v>
      </c>
    </row>
    <row r="23" spans="1:7" s="9" customFormat="1">
      <c r="A23" s="13">
        <v>1</v>
      </c>
      <c r="B23" s="75" t="s">
        <v>103</v>
      </c>
      <c r="C23" s="13" t="s">
        <v>22</v>
      </c>
      <c r="D23" s="13">
        <v>1</v>
      </c>
      <c r="E23" s="16">
        <f>D23/30</f>
        <v>3.3333333333333333E-2</v>
      </c>
      <c r="F23" s="13">
        <v>520</v>
      </c>
      <c r="G23" s="16">
        <f>D23*E23*F23</f>
        <v>17.333333333333332</v>
      </c>
    </row>
    <row r="24" spans="1:7" s="9" customFormat="1" ht="15.75" thickBot="1">
      <c r="A24" s="17">
        <v>2</v>
      </c>
      <c r="B24" s="76" t="s">
        <v>90</v>
      </c>
      <c r="C24" s="17" t="s">
        <v>22</v>
      </c>
      <c r="D24" s="17">
        <v>1</v>
      </c>
      <c r="E24" s="20">
        <f>D24/30</f>
        <v>3.3333333333333333E-2</v>
      </c>
      <c r="F24" s="17">
        <v>500</v>
      </c>
      <c r="G24" s="20">
        <f>D24*E24*F24</f>
        <v>16.666666666666668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60">
        <f>SUM(G23:G24)</f>
        <v>34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4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27">
        <v>1</v>
      </c>
      <c r="B33" s="27">
        <v>2</v>
      </c>
      <c r="C33" s="27">
        <v>3</v>
      </c>
      <c r="D33" s="27">
        <v>4</v>
      </c>
      <c r="E33" s="27">
        <v>5</v>
      </c>
      <c r="F33" s="7">
        <v>6</v>
      </c>
    </row>
    <row r="34" spans="1:6" ht="15.75" thickBot="1">
      <c r="A34" s="27" t="s">
        <v>32</v>
      </c>
      <c r="B34" s="27" t="s">
        <v>32</v>
      </c>
      <c r="C34" s="27" t="s">
        <v>32</v>
      </c>
      <c r="D34" s="27" t="s">
        <v>32</v>
      </c>
      <c r="E34" s="27" t="s">
        <v>32</v>
      </c>
      <c r="F34" s="7" t="s">
        <v>32</v>
      </c>
    </row>
    <row r="35" spans="1:6" ht="15.75" thickBot="1">
      <c r="A35" s="27" t="s">
        <v>32</v>
      </c>
      <c r="B35" s="27" t="s">
        <v>32</v>
      </c>
      <c r="C35" s="27" t="s">
        <v>32</v>
      </c>
      <c r="D35" s="27" t="s">
        <v>32</v>
      </c>
      <c r="E35" s="27" t="s">
        <v>32</v>
      </c>
      <c r="F35" s="7" t="s">
        <v>32</v>
      </c>
    </row>
    <row r="36" spans="1:6" ht="15.75" thickBot="1">
      <c r="A36" s="27" t="s">
        <v>10</v>
      </c>
      <c r="B36" s="27" t="s">
        <v>11</v>
      </c>
      <c r="C36" s="27" t="s">
        <v>11</v>
      </c>
      <c r="D36" s="27" t="s">
        <v>11</v>
      </c>
      <c r="E36" s="27" t="s">
        <v>11</v>
      </c>
      <c r="F36" s="7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4"/>
    </row>
    <row r="44" spans="1:6">
      <c r="A44" s="25" t="s">
        <v>36</v>
      </c>
      <c r="B44" s="95" t="s">
        <v>37</v>
      </c>
      <c r="C44" s="97" t="s">
        <v>38</v>
      </c>
      <c r="D44" s="26"/>
    </row>
    <row r="45" spans="1:6" ht="15.75" thickBot="1">
      <c r="A45" s="27" t="s">
        <v>39</v>
      </c>
      <c r="B45" s="96"/>
      <c r="C45" s="97"/>
      <c r="D45" s="26"/>
    </row>
    <row r="46" spans="1:6" ht="52.5" thickBot="1">
      <c r="A46" s="27">
        <v>1</v>
      </c>
      <c r="B46" s="27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27">
        <v>3</v>
      </c>
      <c r="B48" s="27" t="s">
        <v>42</v>
      </c>
      <c r="C48" s="13">
        <v>314048.02</v>
      </c>
      <c r="D48" s="28"/>
    </row>
    <row r="49" spans="1:7" ht="39.75" thickBot="1">
      <c r="A49" s="27">
        <v>4</v>
      </c>
      <c r="B49" s="27" t="s">
        <v>43</v>
      </c>
      <c r="C49" s="13">
        <v>21802406.460000001</v>
      </c>
      <c r="D49" s="28"/>
    </row>
    <row r="50" spans="1:7" ht="27" thickBot="1">
      <c r="A50" s="27">
        <v>5</v>
      </c>
      <c r="B50" s="27" t="s">
        <v>44</v>
      </c>
      <c r="C50" s="32">
        <f>(C46+C47+C48)/C49</f>
        <v>0.11155750923469389</v>
      </c>
      <c r="D50" s="28"/>
    </row>
    <row r="51" spans="1:7" ht="65.25" thickBot="1">
      <c r="A51" s="27">
        <v>6</v>
      </c>
      <c r="B51" s="27" t="s">
        <v>45</v>
      </c>
      <c r="C51" s="16">
        <f>E12</f>
        <v>308.79490740740738</v>
      </c>
      <c r="D51" s="28"/>
    </row>
    <row r="52" spans="1:7" ht="15.75" thickBot="1">
      <c r="A52" s="27">
        <v>7</v>
      </c>
      <c r="B52" s="27" t="s">
        <v>46</v>
      </c>
      <c r="C52" s="16">
        <f>C51*C50</f>
        <v>34.448390734728292</v>
      </c>
      <c r="D52" s="28"/>
    </row>
    <row r="53" spans="1:7">
      <c r="A53" s="9"/>
    </row>
    <row r="54" spans="1:7">
      <c r="A54" s="9"/>
    </row>
    <row r="55" spans="1:7">
      <c r="A55" s="10" t="s">
        <v>1</v>
      </c>
      <c r="B55" s="88"/>
      <c r="C55" s="88"/>
      <c r="D55" s="88"/>
      <c r="E55" s="88"/>
      <c r="F55" s="88"/>
      <c r="G55" s="88"/>
    </row>
    <row r="56" spans="1:7">
      <c r="A56" s="10" t="s">
        <v>47</v>
      </c>
      <c r="B56" s="88"/>
      <c r="C56" s="88"/>
      <c r="D56" s="88"/>
      <c r="E56" s="88"/>
      <c r="F56" s="88"/>
      <c r="G56" s="88"/>
    </row>
    <row r="57" spans="1:7" ht="15.75" thickBot="1">
      <c r="A57" s="101" t="s">
        <v>92</v>
      </c>
      <c r="B57" s="101"/>
      <c r="C57" s="101"/>
      <c r="D57" s="101"/>
      <c r="E57" s="101"/>
      <c r="F57" s="101"/>
      <c r="G57" s="101"/>
    </row>
    <row r="58" spans="1:7">
      <c r="A58" s="77" t="s">
        <v>48</v>
      </c>
      <c r="B58" s="91" t="s">
        <v>37</v>
      </c>
      <c r="C58" s="77" t="s">
        <v>49</v>
      </c>
      <c r="D58" s="91" t="s">
        <v>50</v>
      </c>
      <c r="E58" s="88"/>
      <c r="F58" s="88"/>
      <c r="G58" s="88"/>
    </row>
    <row r="59" spans="1:7" ht="15.75" thickBot="1">
      <c r="A59" s="78" t="s">
        <v>39</v>
      </c>
      <c r="B59" s="92"/>
      <c r="C59" s="78" t="s">
        <v>51</v>
      </c>
      <c r="D59" s="92"/>
      <c r="E59" s="88"/>
      <c r="F59" s="88"/>
      <c r="G59" s="88"/>
    </row>
    <row r="60" spans="1:7" ht="39.75" thickBot="1">
      <c r="A60" s="78">
        <v>1</v>
      </c>
      <c r="B60" s="78" t="s">
        <v>52</v>
      </c>
      <c r="C60" s="78" t="s">
        <v>53</v>
      </c>
      <c r="D60" s="81">
        <f>E12</f>
        <v>308.79490740740738</v>
      </c>
      <c r="E60" s="88"/>
      <c r="F60" s="88"/>
      <c r="G60" s="88"/>
    </row>
    <row r="61" spans="1:7" ht="27" thickBot="1">
      <c r="A61" s="78">
        <v>2</v>
      </c>
      <c r="B61" s="78" t="s">
        <v>54</v>
      </c>
      <c r="C61" s="78" t="s">
        <v>53</v>
      </c>
      <c r="D61" s="80">
        <f>G25</f>
        <v>34</v>
      </c>
      <c r="E61" s="88"/>
      <c r="F61" s="88"/>
      <c r="G61" s="88"/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  <c r="E62" s="88"/>
      <c r="F62" s="88"/>
      <c r="G62" s="88"/>
    </row>
    <row r="63" spans="1:7" ht="39.75" thickBot="1">
      <c r="A63" s="92"/>
      <c r="B63" s="78" t="s">
        <v>56</v>
      </c>
      <c r="C63" s="92"/>
      <c r="D63" s="103"/>
      <c r="E63" s="88"/>
      <c r="F63" s="88"/>
      <c r="G63" s="88"/>
    </row>
    <row r="64" spans="1:7" ht="39.75" thickBot="1">
      <c r="A64" s="78">
        <v>4</v>
      </c>
      <c r="B64" s="78" t="s">
        <v>57</v>
      </c>
      <c r="C64" s="78" t="s">
        <v>53</v>
      </c>
      <c r="D64" s="81">
        <f>C52</f>
        <v>34.448390734728292</v>
      </c>
      <c r="E64" s="88"/>
      <c r="F64" s="88"/>
      <c r="G64" s="88"/>
    </row>
    <row r="65" spans="1:7" ht="15.75" thickBot="1">
      <c r="A65" s="78">
        <v>5</v>
      </c>
      <c r="B65" s="78" t="s">
        <v>58</v>
      </c>
      <c r="C65" s="78" t="s">
        <v>53</v>
      </c>
      <c r="D65" s="81">
        <f>D64+D62+D61+D60</f>
        <v>377.2432981421357</v>
      </c>
      <c r="E65" s="88"/>
      <c r="F65" s="88"/>
      <c r="G65" s="88"/>
    </row>
    <row r="66" spans="1:7" ht="15.75" thickBot="1">
      <c r="A66" s="78">
        <v>6</v>
      </c>
      <c r="B66" s="78" t="s">
        <v>59</v>
      </c>
      <c r="C66" s="78" t="s">
        <v>60</v>
      </c>
      <c r="D66" s="37">
        <v>20</v>
      </c>
      <c r="E66" s="88"/>
      <c r="F66" s="88"/>
      <c r="G66" s="88"/>
    </row>
    <row r="67" spans="1:7" ht="27" thickBot="1">
      <c r="A67" s="78">
        <v>7</v>
      </c>
      <c r="B67" s="78" t="s">
        <v>61</v>
      </c>
      <c r="C67" s="78" t="s">
        <v>53</v>
      </c>
      <c r="D67" s="38">
        <f>(D65*0.2)+D65</f>
        <v>452.69195777056285</v>
      </c>
      <c r="E67" s="88"/>
      <c r="F67" s="88"/>
      <c r="G67" s="88"/>
    </row>
    <row r="68" spans="1:7" ht="27" thickBot="1">
      <c r="A68" s="78">
        <v>8</v>
      </c>
      <c r="B68" s="78" t="s">
        <v>62</v>
      </c>
      <c r="C68" s="78" t="s">
        <v>63</v>
      </c>
      <c r="D68" s="80">
        <v>8</v>
      </c>
      <c r="E68" s="88"/>
      <c r="F68" s="88"/>
      <c r="G68" s="88"/>
    </row>
    <row r="69" spans="1:7">
      <c r="A69" s="91">
        <v>9</v>
      </c>
      <c r="B69" s="91" t="s">
        <v>64</v>
      </c>
      <c r="C69" s="35" t="s">
        <v>65</v>
      </c>
      <c r="D69" s="99">
        <f>D68*D67</f>
        <v>3621.5356621645028</v>
      </c>
      <c r="E69" s="88"/>
      <c r="F69" s="88"/>
      <c r="G69" s="88"/>
    </row>
    <row r="70" spans="1:7" ht="15.75" thickBot="1">
      <c r="A70" s="92"/>
      <c r="B70" s="92"/>
      <c r="C70" s="78" t="s">
        <v>66</v>
      </c>
      <c r="D70" s="105"/>
      <c r="E70" s="88"/>
      <c r="F70" s="88"/>
      <c r="G70" s="88"/>
    </row>
    <row r="71" spans="1:7" ht="26.25">
      <c r="A71" s="89">
        <v>10</v>
      </c>
      <c r="B71" s="79" t="s">
        <v>67</v>
      </c>
      <c r="C71" s="79" t="s">
        <v>53</v>
      </c>
      <c r="D71" s="90">
        <v>1200</v>
      </c>
      <c r="E71" s="88"/>
      <c r="F71" s="88"/>
      <c r="G71" s="88"/>
    </row>
    <row r="72" spans="1:7">
      <c r="A72" s="88"/>
      <c r="B72" s="88"/>
      <c r="C72" s="88"/>
      <c r="D72" s="88"/>
      <c r="E72" s="88"/>
      <c r="F72" s="88"/>
      <c r="G72" s="88"/>
    </row>
    <row r="73" spans="1:7">
      <c r="A73" s="88"/>
      <c r="B73" s="88"/>
      <c r="C73" s="88"/>
      <c r="D73" s="88"/>
      <c r="E73" s="88"/>
      <c r="F73" s="88"/>
      <c r="G73" s="88"/>
    </row>
    <row r="74" spans="1:7">
      <c r="A74" s="88"/>
      <c r="B74" s="88"/>
      <c r="C74" s="88"/>
      <c r="D74" s="88"/>
      <c r="E74" s="88"/>
      <c r="F74" s="88"/>
      <c r="G74" s="88"/>
    </row>
  </sheetData>
  <mergeCells count="17">
    <mergeCell ref="E9:E10"/>
    <mergeCell ref="A6:D6"/>
    <mergeCell ref="A7:D7"/>
    <mergeCell ref="B9:B10"/>
    <mergeCell ref="C9:C10"/>
    <mergeCell ref="D9:D10"/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1"/>
  <sheetViews>
    <sheetView topLeftCell="A58" workbookViewId="0">
      <selection activeCell="F24" sqref="F24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27" thickBot="1">
      <c r="A12" s="57" t="s">
        <v>95</v>
      </c>
      <c r="B12" s="57">
        <v>64693.61</v>
      </c>
      <c r="C12" s="57">
        <v>9072</v>
      </c>
      <c r="D12" s="57">
        <v>30</v>
      </c>
      <c r="E12" s="8">
        <f>B12/C12*D12</f>
        <v>213.9338955026455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10</v>
      </c>
      <c r="G23" s="16">
        <f>D23*E23*F23</f>
        <v>0.4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0.8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213.9338955026455</v>
      </c>
      <c r="D51" s="28"/>
    </row>
    <row r="52" spans="1:7" ht="27" thickBot="1">
      <c r="A52" s="85">
        <v>7</v>
      </c>
      <c r="B52" s="85" t="s">
        <v>46</v>
      </c>
      <c r="C52" s="16">
        <f>C51*C50</f>
        <v>23.865932523150413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96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213.9338955026455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0.8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23.865932523150413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238.59982802579592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286.31979363095513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4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1145.2791745238205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1000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71"/>
  <sheetViews>
    <sheetView topLeftCell="A49" workbookViewId="0">
      <selection activeCell="C51" sqref="C51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27" thickBot="1">
      <c r="A12" s="85" t="s">
        <v>104</v>
      </c>
      <c r="B12" s="57">
        <v>64906.36</v>
      </c>
      <c r="C12" s="57">
        <v>5040</v>
      </c>
      <c r="D12" s="57">
        <v>30</v>
      </c>
      <c r="E12" s="8">
        <f>B12/C12*D12</f>
        <v>386.34738095238095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10</v>
      </c>
      <c r="G23" s="16">
        <f>D23*E23*F23</f>
        <v>0.4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0.8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386.34738095238095</v>
      </c>
      <c r="D51" s="28"/>
    </row>
    <row r="52" spans="1:7" ht="27" thickBot="1">
      <c r="A52" s="85">
        <v>7</v>
      </c>
      <c r="B52" s="85" t="s">
        <v>46</v>
      </c>
      <c r="C52" s="16">
        <f>C51*C50</f>
        <v>43.099951518395038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97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386.34738095238095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0.8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43.099951518395038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430.24733247077597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516.29679896493121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4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2065.1871958597249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1360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71"/>
  <sheetViews>
    <sheetView topLeftCell="A37" workbookViewId="0">
      <selection activeCell="A46" sqref="A46:C52"/>
    </sheetView>
  </sheetViews>
  <sheetFormatPr defaultRowHeight="15"/>
  <cols>
    <col min="1" max="1" width="18" customWidth="1"/>
    <col min="2" max="2" width="19.5703125" customWidth="1"/>
    <col min="3" max="3" width="15.28515625" customWidth="1"/>
    <col min="4" max="4" width="16" customWidth="1"/>
    <col min="5" max="5" width="18" customWidth="1"/>
  </cols>
  <sheetData>
    <row r="1" spans="1:5">
      <c r="B1" t="s">
        <v>102</v>
      </c>
    </row>
    <row r="2" spans="1:5" ht="25.5">
      <c r="A2" s="1" t="s">
        <v>0</v>
      </c>
    </row>
    <row r="3" spans="1:5">
      <c r="A3" s="2"/>
    </row>
    <row r="4" spans="1:5">
      <c r="A4" s="2"/>
    </row>
    <row r="5" spans="1:5">
      <c r="A5" s="59" t="s">
        <v>1</v>
      </c>
    </row>
    <row r="6" spans="1:5">
      <c r="A6" s="104" t="s">
        <v>2</v>
      </c>
      <c r="B6" s="104"/>
      <c r="C6" s="104"/>
      <c r="D6" s="104"/>
      <c r="E6" s="104"/>
    </row>
    <row r="7" spans="1:5">
      <c r="A7" s="104" t="s">
        <v>3</v>
      </c>
      <c r="B7" s="104"/>
      <c r="C7" s="104"/>
      <c r="D7" s="104"/>
      <c r="E7" s="104"/>
    </row>
    <row r="8" spans="1:5" ht="15.75" thickBot="1">
      <c r="A8" s="59"/>
    </row>
    <row r="9" spans="1:5">
      <c r="A9" s="56" t="s">
        <v>4</v>
      </c>
      <c r="B9" s="91" t="s">
        <v>5</v>
      </c>
      <c r="C9" s="93" t="s">
        <v>6</v>
      </c>
      <c r="D9" s="93" t="s">
        <v>7</v>
      </c>
      <c r="E9" s="93" t="s">
        <v>8</v>
      </c>
    </row>
    <row r="10" spans="1:5" ht="15.75" thickBot="1">
      <c r="A10" s="57" t="s">
        <v>9</v>
      </c>
      <c r="B10" s="92"/>
      <c r="C10" s="94"/>
      <c r="D10" s="94"/>
      <c r="E10" s="94"/>
    </row>
    <row r="11" spans="1:5" ht="15.75" thickBot="1">
      <c r="A11" s="57">
        <v>1</v>
      </c>
      <c r="B11" s="57">
        <v>2</v>
      </c>
      <c r="C11" s="57">
        <v>3</v>
      </c>
      <c r="D11" s="57">
        <v>4</v>
      </c>
      <c r="E11" s="54">
        <v>5</v>
      </c>
    </row>
    <row r="12" spans="1:5" ht="27" thickBot="1">
      <c r="A12" s="85" t="s">
        <v>105</v>
      </c>
      <c r="B12" s="57">
        <v>66621.039999999994</v>
      </c>
      <c r="C12" s="57">
        <v>6300</v>
      </c>
      <c r="D12" s="57">
        <v>30</v>
      </c>
      <c r="E12" s="8">
        <f>B12/C12*D12</f>
        <v>317.24304761904762</v>
      </c>
    </row>
    <row r="13" spans="1:5" ht="15.75" thickBot="1">
      <c r="A13" s="57" t="s">
        <v>10</v>
      </c>
      <c r="B13" s="57" t="s">
        <v>11</v>
      </c>
      <c r="C13" s="57" t="s">
        <v>11</v>
      </c>
      <c r="D13" s="57" t="s">
        <v>11</v>
      </c>
      <c r="E13" s="54"/>
    </row>
    <row r="14" spans="1:5">
      <c r="A14" s="9"/>
    </row>
    <row r="17" spans="1:7">
      <c r="A17" s="10" t="s">
        <v>1</v>
      </c>
    </row>
    <row r="18" spans="1:7">
      <c r="A18" s="10" t="s">
        <v>12</v>
      </c>
    </row>
    <row r="19" spans="1:7">
      <c r="A19" s="10" t="s">
        <v>13</v>
      </c>
    </row>
    <row r="20" spans="1:7" ht="15.75" thickBot="1">
      <c r="A20" s="59"/>
    </row>
    <row r="21" spans="1:7" ht="65.25" thickBot="1">
      <c r="A21" s="11" t="s">
        <v>14</v>
      </c>
      <c r="B21" s="11" t="s">
        <v>15</v>
      </c>
      <c r="C21" s="11" t="s">
        <v>16</v>
      </c>
      <c r="D21" s="11" t="s">
        <v>17</v>
      </c>
      <c r="E21" s="11" t="s">
        <v>18</v>
      </c>
      <c r="F21" s="11" t="s">
        <v>19</v>
      </c>
      <c r="G21" s="12" t="s">
        <v>20</v>
      </c>
    </row>
    <row r="22" spans="1:7" ht="15.75" thickBot="1">
      <c r="A22" s="57">
        <v>1</v>
      </c>
      <c r="B22" s="57">
        <v>2</v>
      </c>
      <c r="C22" s="57">
        <v>3</v>
      </c>
      <c r="D22" s="57">
        <v>4</v>
      </c>
      <c r="E22" s="57">
        <v>5</v>
      </c>
      <c r="F22" s="57">
        <v>6</v>
      </c>
      <c r="G22" s="54">
        <v>7</v>
      </c>
    </row>
    <row r="23" spans="1:7" s="9" customFormat="1">
      <c r="A23" s="13">
        <v>1</v>
      </c>
      <c r="B23" s="14" t="s">
        <v>21</v>
      </c>
      <c r="C23" s="13" t="s">
        <v>22</v>
      </c>
      <c r="D23" s="13">
        <v>1</v>
      </c>
      <c r="E23" s="15">
        <f>D23/25</f>
        <v>0.04</v>
      </c>
      <c r="F23" s="13">
        <v>10</v>
      </c>
      <c r="G23" s="16">
        <f>D23*E23*F23</f>
        <v>0.4</v>
      </c>
    </row>
    <row r="24" spans="1:7" s="9" customFormat="1" ht="15.75" thickBot="1">
      <c r="A24" s="17">
        <v>2</v>
      </c>
      <c r="B24" s="18" t="s">
        <v>23</v>
      </c>
      <c r="C24" s="17" t="s">
        <v>22</v>
      </c>
      <c r="D24" s="17">
        <v>1</v>
      </c>
      <c r="E24" s="19">
        <f>D24/25</f>
        <v>0.04</v>
      </c>
      <c r="F24" s="17">
        <v>10</v>
      </c>
      <c r="G24" s="20">
        <f>D24*E24*F24</f>
        <v>0.4</v>
      </c>
    </row>
    <row r="25" spans="1:7" ht="15.75" thickBot="1">
      <c r="A25" s="21" t="s">
        <v>10</v>
      </c>
      <c r="B25" s="22" t="s">
        <v>11</v>
      </c>
      <c r="C25" s="22" t="s">
        <v>11</v>
      </c>
      <c r="D25" s="22" t="s">
        <v>11</v>
      </c>
      <c r="E25" s="22"/>
      <c r="F25" s="22" t="s">
        <v>11</v>
      </c>
      <c r="G25" s="23">
        <f>SUM(G23:G24)</f>
        <v>0.8</v>
      </c>
    </row>
    <row r="26" spans="1:7">
      <c r="A26" s="9"/>
    </row>
    <row r="28" spans="1:7">
      <c r="A28" s="10" t="s">
        <v>1</v>
      </c>
    </row>
    <row r="29" spans="1:7">
      <c r="A29" s="10" t="s">
        <v>24</v>
      </c>
    </row>
    <row r="30" spans="1:7">
      <c r="A30" s="10" t="s">
        <v>25</v>
      </c>
    </row>
    <row r="31" spans="1:7" ht="15.75" thickBot="1">
      <c r="A31" s="59"/>
    </row>
    <row r="32" spans="1:7" ht="65.25" thickBot="1">
      <c r="A32" s="11" t="s">
        <v>26</v>
      </c>
      <c r="B32" s="11" t="s">
        <v>27</v>
      </c>
      <c r="C32" s="11" t="s">
        <v>28</v>
      </c>
      <c r="D32" s="11" t="s">
        <v>29</v>
      </c>
      <c r="E32" s="11" t="s">
        <v>30</v>
      </c>
      <c r="F32" s="12" t="s">
        <v>31</v>
      </c>
    </row>
    <row r="33" spans="1:6" ht="15.75" thickBot="1">
      <c r="A33" s="57">
        <v>1</v>
      </c>
      <c r="B33" s="57">
        <v>2</v>
      </c>
      <c r="C33" s="57">
        <v>3</v>
      </c>
      <c r="D33" s="57">
        <v>4</v>
      </c>
      <c r="E33" s="57">
        <v>5</v>
      </c>
      <c r="F33" s="54">
        <v>6</v>
      </c>
    </row>
    <row r="34" spans="1:6" ht="15.75" thickBot="1">
      <c r="A34" s="57" t="s">
        <v>32</v>
      </c>
      <c r="B34" s="57" t="s">
        <v>32</v>
      </c>
      <c r="C34" s="57" t="s">
        <v>32</v>
      </c>
      <c r="D34" s="57" t="s">
        <v>32</v>
      </c>
      <c r="E34" s="57" t="s">
        <v>32</v>
      </c>
      <c r="F34" s="54" t="s">
        <v>32</v>
      </c>
    </row>
    <row r="35" spans="1:6" ht="15.75" thickBot="1">
      <c r="A35" s="57" t="s">
        <v>32</v>
      </c>
      <c r="B35" s="57" t="s">
        <v>32</v>
      </c>
      <c r="C35" s="57" t="s">
        <v>32</v>
      </c>
      <c r="D35" s="57" t="s">
        <v>32</v>
      </c>
      <c r="E35" s="57" t="s">
        <v>32</v>
      </c>
      <c r="F35" s="54" t="s">
        <v>32</v>
      </c>
    </row>
    <row r="36" spans="1:6" ht="15.75" thickBot="1">
      <c r="A36" s="57" t="s">
        <v>10</v>
      </c>
      <c r="B36" s="57" t="s">
        <v>11</v>
      </c>
      <c r="C36" s="57" t="s">
        <v>11</v>
      </c>
      <c r="D36" s="57" t="s">
        <v>11</v>
      </c>
      <c r="E36" s="57" t="s">
        <v>11</v>
      </c>
      <c r="F36" s="54"/>
    </row>
    <row r="37" spans="1:6">
      <c r="A37" s="24"/>
    </row>
    <row r="38" spans="1:6">
      <c r="A38" s="24"/>
    </row>
    <row r="39" spans="1:6">
      <c r="A39" s="10" t="s">
        <v>1</v>
      </c>
    </row>
    <row r="40" spans="1:6">
      <c r="A40" s="10" t="s">
        <v>33</v>
      </c>
    </row>
    <row r="41" spans="1:6">
      <c r="A41" s="10" t="s">
        <v>34</v>
      </c>
    </row>
    <row r="42" spans="1:6">
      <c r="A42" s="10" t="s">
        <v>35</v>
      </c>
    </row>
    <row r="43" spans="1:6" ht="15.75" thickBot="1">
      <c r="A43" s="59"/>
    </row>
    <row r="44" spans="1:6">
      <c r="A44" s="56" t="s">
        <v>36</v>
      </c>
      <c r="B44" s="95" t="s">
        <v>37</v>
      </c>
      <c r="C44" s="97" t="s">
        <v>38</v>
      </c>
      <c r="D44" s="26"/>
    </row>
    <row r="45" spans="1:6" ht="15.75" thickBot="1">
      <c r="A45" s="57" t="s">
        <v>39</v>
      </c>
      <c r="B45" s="96"/>
      <c r="C45" s="97"/>
      <c r="D45" s="26"/>
    </row>
    <row r="46" spans="1:6" ht="52.5" thickBot="1">
      <c r="A46" s="85">
        <v>1</v>
      </c>
      <c r="B46" s="85" t="s">
        <v>40</v>
      </c>
      <c r="C46" s="13">
        <v>225897</v>
      </c>
      <c r="D46" s="28"/>
    </row>
    <row r="47" spans="1:6" ht="39" thickBot="1">
      <c r="A47" s="29">
        <v>2</v>
      </c>
      <c r="B47" s="30" t="s">
        <v>41</v>
      </c>
      <c r="C47" s="31">
        <v>1892277.14</v>
      </c>
      <c r="D47" s="28"/>
    </row>
    <row r="48" spans="1:6" ht="78" thickBot="1">
      <c r="A48" s="85">
        <v>3</v>
      </c>
      <c r="B48" s="85" t="s">
        <v>42</v>
      </c>
      <c r="C48" s="13">
        <v>314048.02</v>
      </c>
      <c r="D48" s="28"/>
    </row>
    <row r="49" spans="1:7" ht="39.75" thickBot="1">
      <c r="A49" s="85">
        <v>4</v>
      </c>
      <c r="B49" s="85" t="s">
        <v>43</v>
      </c>
      <c r="C49" s="13">
        <v>21802406.460000001</v>
      </c>
      <c r="D49" s="28"/>
    </row>
    <row r="50" spans="1:7" ht="27" thickBot="1">
      <c r="A50" s="85">
        <v>5</v>
      </c>
      <c r="B50" s="85" t="s">
        <v>44</v>
      </c>
      <c r="C50" s="32">
        <f>(C46+C47+C48)/C49</f>
        <v>0.11155750923469389</v>
      </c>
      <c r="D50" s="28"/>
    </row>
    <row r="51" spans="1:7" ht="65.25" thickBot="1">
      <c r="A51" s="85">
        <v>6</v>
      </c>
      <c r="B51" s="85" t="s">
        <v>45</v>
      </c>
      <c r="C51" s="16">
        <f>E12</f>
        <v>317.24304761904762</v>
      </c>
      <c r="D51" s="28"/>
    </row>
    <row r="52" spans="1:7" ht="27" thickBot="1">
      <c r="A52" s="85">
        <v>7</v>
      </c>
      <c r="B52" s="85" t="s">
        <v>46</v>
      </c>
      <c r="C52" s="16">
        <f>C51*C50</f>
        <v>35.390844214404339</v>
      </c>
      <c r="D52" s="28"/>
    </row>
    <row r="53" spans="1:7">
      <c r="A53" s="9"/>
    </row>
    <row r="54" spans="1:7">
      <c r="A54" s="9"/>
    </row>
    <row r="55" spans="1:7">
      <c r="A55" s="10" t="s">
        <v>1</v>
      </c>
    </row>
    <row r="56" spans="1:7">
      <c r="A56" s="10" t="s">
        <v>47</v>
      </c>
    </row>
    <row r="57" spans="1:7" ht="15.75" thickBot="1">
      <c r="A57" s="101" t="s">
        <v>98</v>
      </c>
      <c r="B57" s="101"/>
      <c r="C57" s="101"/>
      <c r="D57" s="101"/>
      <c r="E57" s="101"/>
      <c r="F57" s="101"/>
      <c r="G57" s="101"/>
    </row>
    <row r="58" spans="1:7">
      <c r="A58" s="56" t="s">
        <v>48</v>
      </c>
      <c r="B58" s="91" t="s">
        <v>37</v>
      </c>
      <c r="C58" s="56" t="s">
        <v>49</v>
      </c>
      <c r="D58" s="91" t="s">
        <v>50</v>
      </c>
    </row>
    <row r="59" spans="1:7" ht="15.75" thickBot="1">
      <c r="A59" s="57" t="s">
        <v>39</v>
      </c>
      <c r="B59" s="92"/>
      <c r="C59" s="57" t="s">
        <v>51</v>
      </c>
      <c r="D59" s="92"/>
    </row>
    <row r="60" spans="1:7" ht="39.75" thickBot="1">
      <c r="A60" s="57">
        <v>1</v>
      </c>
      <c r="B60" s="57" t="s">
        <v>52</v>
      </c>
      <c r="C60" s="57" t="s">
        <v>53</v>
      </c>
      <c r="D60" s="55">
        <f>E12</f>
        <v>317.24304761904762</v>
      </c>
    </row>
    <row r="61" spans="1:7" ht="27" thickBot="1">
      <c r="A61" s="57">
        <v>2</v>
      </c>
      <c r="B61" s="57" t="s">
        <v>54</v>
      </c>
      <c r="C61" s="57" t="s">
        <v>53</v>
      </c>
      <c r="D61" s="58">
        <f>G25</f>
        <v>0.8</v>
      </c>
    </row>
    <row r="62" spans="1:7" ht="39">
      <c r="A62" s="91">
        <v>3</v>
      </c>
      <c r="B62" s="35" t="s">
        <v>55</v>
      </c>
      <c r="C62" s="91" t="s">
        <v>53</v>
      </c>
      <c r="D62" s="102">
        <v>0</v>
      </c>
    </row>
    <row r="63" spans="1:7" ht="27" customHeight="1" thickBot="1">
      <c r="A63" s="92"/>
      <c r="B63" s="57" t="s">
        <v>56</v>
      </c>
      <c r="C63" s="92"/>
      <c r="D63" s="103"/>
    </row>
    <row r="64" spans="1:7" ht="39.75" thickBot="1">
      <c r="A64" s="57">
        <v>4</v>
      </c>
      <c r="B64" s="57" t="s">
        <v>57</v>
      </c>
      <c r="C64" s="57" t="s">
        <v>53</v>
      </c>
      <c r="D64" s="55">
        <f>C52</f>
        <v>35.390844214404339</v>
      </c>
    </row>
    <row r="65" spans="1:4" ht="15.75" thickBot="1">
      <c r="A65" s="57">
        <v>5</v>
      </c>
      <c r="B65" s="57" t="s">
        <v>58</v>
      </c>
      <c r="C65" s="57" t="s">
        <v>53</v>
      </c>
      <c r="D65" s="55">
        <f>D64+D62+D61+D60</f>
        <v>353.43389183345198</v>
      </c>
    </row>
    <row r="66" spans="1:4" ht="15.75" thickBot="1">
      <c r="A66" s="57">
        <v>6</v>
      </c>
      <c r="B66" s="57" t="s">
        <v>59</v>
      </c>
      <c r="C66" s="57" t="s">
        <v>60</v>
      </c>
      <c r="D66" s="37">
        <v>20</v>
      </c>
    </row>
    <row r="67" spans="1:4" ht="27" thickBot="1">
      <c r="A67" s="57">
        <v>7</v>
      </c>
      <c r="B67" s="57" t="s">
        <v>61</v>
      </c>
      <c r="C67" s="57" t="s">
        <v>53</v>
      </c>
      <c r="D67" s="38">
        <f>(D65*0.2)+D65</f>
        <v>424.1206702001424</v>
      </c>
    </row>
    <row r="68" spans="1:4" ht="27" thickBot="1">
      <c r="A68" s="57">
        <v>8</v>
      </c>
      <c r="B68" s="57" t="s">
        <v>62</v>
      </c>
      <c r="C68" s="57" t="s">
        <v>63</v>
      </c>
      <c r="D68" s="58">
        <v>4</v>
      </c>
    </row>
    <row r="69" spans="1:4">
      <c r="A69" s="91">
        <v>9</v>
      </c>
      <c r="B69" s="91" t="s">
        <v>64</v>
      </c>
      <c r="C69" s="35" t="s">
        <v>65</v>
      </c>
      <c r="D69" s="99">
        <f>D68*D67</f>
        <v>1696.4826808005696</v>
      </c>
    </row>
    <row r="70" spans="1:4" ht="15.75" thickBot="1">
      <c r="A70" s="92"/>
      <c r="B70" s="92"/>
      <c r="C70" s="57" t="s">
        <v>66</v>
      </c>
      <c r="D70" s="105"/>
    </row>
    <row r="71" spans="1:4" ht="45">
      <c r="A71" s="40">
        <v>10</v>
      </c>
      <c r="B71" s="41" t="s">
        <v>67</v>
      </c>
      <c r="C71" s="41" t="s">
        <v>53</v>
      </c>
      <c r="D71" s="42">
        <v>600</v>
      </c>
    </row>
  </sheetData>
  <mergeCells count="17">
    <mergeCell ref="A69:A70"/>
    <mergeCell ref="B69:B70"/>
    <mergeCell ref="D69:D70"/>
    <mergeCell ref="B44:B45"/>
    <mergeCell ref="C44:C45"/>
    <mergeCell ref="A57:G57"/>
    <mergeCell ref="B58:B59"/>
    <mergeCell ref="D58:D59"/>
    <mergeCell ref="A62:A63"/>
    <mergeCell ref="C62:C63"/>
    <mergeCell ref="D62:D63"/>
    <mergeCell ref="A6:E6"/>
    <mergeCell ref="A7:E7"/>
    <mergeCell ref="B9:B10"/>
    <mergeCell ref="C9:C10"/>
    <mergeCell ref="D9:D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мини-центр</vt:lpstr>
      <vt:lpstr>Нейрогимнастика</vt:lpstr>
      <vt:lpstr>массаж</vt:lpstr>
      <vt:lpstr>Фитбол-гимнастика</vt:lpstr>
      <vt:lpstr>Неутомимые-кони</vt:lpstr>
      <vt:lpstr>Веселые нотки</vt:lpstr>
      <vt:lpstr>Изо-студия "Улиточка"</vt:lpstr>
      <vt:lpstr>читалочка</vt:lpstr>
      <vt:lpstr>Умелые пальчики</vt:lpstr>
      <vt:lpstr>Ладушки</vt:lpstr>
      <vt:lpstr>анг.яз</vt:lpstr>
      <vt:lpstr>Логомассаж</vt:lpstr>
      <vt:lpstr>адаптац.группа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2020-10-27T10:57:02Z</dcterms:created>
  <dcterms:modified xsi:type="dcterms:W3CDTF">2025-10-03T07:19:14Z</dcterms:modified>
</cp:coreProperties>
</file>